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315" windowHeight="10005"/>
  </bookViews>
  <sheets>
    <sheet name="CLASSEMENT CLM" sheetId="4" r:id="rId1"/>
    <sheet name="LIGNE" sheetId="5" r:id="rId2"/>
    <sheet name="CLASSEMENT GENERAL FINAL" sheetId="6" r:id="rId3"/>
  </sheets>
  <externalReferences>
    <externalReference r:id="rId4"/>
  </externalReferences>
  <definedNames>
    <definedName name="_xlnm._FilterDatabase" localSheetId="0" hidden="1">'CLASSEMENT CLM'!$E$12:$K$29</definedName>
    <definedName name="_xlnm._FilterDatabase" localSheetId="2" hidden="1">'CLASSEMENT GENERAL FINAL'!$E$12:$K$24</definedName>
    <definedName name="_PE2" localSheetId="1">LIGNE!#REF!</definedName>
    <definedName name="_PE3" localSheetId="1">LIGNE!#REF!</definedName>
    <definedName name="CLEAR" localSheetId="1">LIGNE!#REF!</definedName>
    <definedName name="PE" localSheetId="1">LIGNE!#REF!</definedName>
    <definedName name="PERES" localSheetId="1">LIGNE!#REF!</definedName>
    <definedName name="RES" localSheetId="0">'CLASSEMENT CLM'!#REF!</definedName>
    <definedName name="RES" localSheetId="2">'CLASSEMENT GENERAL FINAL'!#REF!</definedName>
    <definedName name="RES">#REF!</definedName>
    <definedName name="TPE" localSheetId="1">LIGNE!#REF!</definedName>
    <definedName name="_xlnm.Print_Area" localSheetId="0">'CLASSEMENT CLM'!$A$1:$N$29</definedName>
    <definedName name="_xlnm.Print_Area" localSheetId="2">'CLASSEMENT GENERAL FINAL'!$A$1:$N$25</definedName>
    <definedName name="_xlnm.Print_Area" localSheetId="1">LIGNE!$A$1:$I$95</definedName>
  </definedNames>
  <calcPr calcId="125725"/>
</workbook>
</file>

<file path=xl/calcChain.xml><?xml version="1.0" encoding="utf-8"?>
<calcChain xmlns="http://schemas.openxmlformats.org/spreadsheetml/2006/main">
  <c r="K12" i="6"/>
  <c r="G12" s="1"/>
  <c r="H6"/>
  <c r="C6"/>
  <c r="L5"/>
  <c r="D5"/>
  <c r="D4"/>
  <c r="D3"/>
  <c r="K2"/>
  <c r="D2"/>
  <c r="C1" i="5"/>
  <c r="G1"/>
  <c r="C2"/>
  <c r="G2"/>
  <c r="D4"/>
  <c r="F4"/>
  <c r="J4" s="1"/>
  <c r="G4"/>
  <c r="H4"/>
  <c r="D5"/>
  <c r="F5"/>
  <c r="M5" s="1"/>
  <c r="O5" s="1"/>
  <c r="G5"/>
  <c r="H5"/>
  <c r="I5"/>
  <c r="J5"/>
  <c r="K5" s="1"/>
  <c r="D6"/>
  <c r="F6"/>
  <c r="M6" s="1"/>
  <c r="G6"/>
  <c r="H6"/>
  <c r="J6"/>
  <c r="K6" s="1"/>
  <c r="D7"/>
  <c r="F7"/>
  <c r="J7" s="1"/>
  <c r="G7"/>
  <c r="H7"/>
  <c r="D8"/>
  <c r="G8"/>
  <c r="H8"/>
  <c r="I8"/>
  <c r="J8"/>
  <c r="L8" s="1"/>
  <c r="D9"/>
  <c r="F9"/>
  <c r="G9"/>
  <c r="H9"/>
  <c r="I9"/>
  <c r="I10" s="1"/>
  <c r="M9"/>
  <c r="O9" s="1"/>
  <c r="D10"/>
  <c r="F10"/>
  <c r="G10"/>
  <c r="H10"/>
  <c r="J10"/>
  <c r="L10" s="1"/>
  <c r="D11"/>
  <c r="F11"/>
  <c r="G11"/>
  <c r="H11"/>
  <c r="I11"/>
  <c r="I12" s="1"/>
  <c r="I13" s="1"/>
  <c r="I14" s="1"/>
  <c r="D12"/>
  <c r="F12"/>
  <c r="M12" s="1"/>
  <c r="O12" s="1"/>
  <c r="G12"/>
  <c r="H12"/>
  <c r="D13"/>
  <c r="F13"/>
  <c r="G13"/>
  <c r="H13"/>
  <c r="M13"/>
  <c r="D14"/>
  <c r="F14"/>
  <c r="M14" s="1"/>
  <c r="O14" s="1"/>
  <c r="G14"/>
  <c r="H14"/>
  <c r="D15"/>
  <c r="F15"/>
  <c r="J15" s="1"/>
  <c r="G15"/>
  <c r="H15"/>
  <c r="D16"/>
  <c r="F16"/>
  <c r="J16" s="1"/>
  <c r="L16" s="1"/>
  <c r="G16"/>
  <c r="H16"/>
  <c r="D17"/>
  <c r="F17"/>
  <c r="J17" s="1"/>
  <c r="G17"/>
  <c r="H17"/>
  <c r="D18"/>
  <c r="F18"/>
  <c r="J18" s="1"/>
  <c r="L18" s="1"/>
  <c r="G18"/>
  <c r="H18"/>
  <c r="D19"/>
  <c r="F19"/>
  <c r="G19"/>
  <c r="H19"/>
  <c r="I19"/>
  <c r="I20" s="1"/>
  <c r="D20"/>
  <c r="F20"/>
  <c r="M20" s="1"/>
  <c r="O20" s="1"/>
  <c r="G20"/>
  <c r="H20"/>
  <c r="D21"/>
  <c r="F21"/>
  <c r="G21"/>
  <c r="H21"/>
  <c r="I21"/>
  <c r="I22" s="1"/>
  <c r="I23" s="1"/>
  <c r="M21"/>
  <c r="D22"/>
  <c r="F22"/>
  <c r="M22" s="1"/>
  <c r="G22"/>
  <c r="H22"/>
  <c r="D23"/>
  <c r="F23"/>
  <c r="M23" s="1"/>
  <c r="G23"/>
  <c r="H23"/>
  <c r="D24"/>
  <c r="F24"/>
  <c r="J24" s="1"/>
  <c r="K24" s="1"/>
  <c r="G24"/>
  <c r="H24"/>
  <c r="D25"/>
  <c r="F25"/>
  <c r="G25"/>
  <c r="H25"/>
  <c r="D26"/>
  <c r="F26"/>
  <c r="J26" s="1"/>
  <c r="L26" s="1"/>
  <c r="G26"/>
  <c r="H26"/>
  <c r="D27"/>
  <c r="F27"/>
  <c r="G27"/>
  <c r="H27"/>
  <c r="I27"/>
  <c r="I28" s="1"/>
  <c r="I29" s="1"/>
  <c r="I30" s="1"/>
  <c r="M27"/>
  <c r="O27" s="1"/>
  <c r="D28"/>
  <c r="F28"/>
  <c r="J28" s="1"/>
  <c r="K28" s="1"/>
  <c r="G28"/>
  <c r="H28"/>
  <c r="D29"/>
  <c r="F29"/>
  <c r="G29"/>
  <c r="H29"/>
  <c r="M29"/>
  <c r="N29" s="1"/>
  <c r="D30"/>
  <c r="F30"/>
  <c r="J30" s="1"/>
  <c r="K30" s="1"/>
  <c r="G30"/>
  <c r="H30"/>
  <c r="D31"/>
  <c r="F31"/>
  <c r="J31" s="1"/>
  <c r="K31" s="1"/>
  <c r="G31"/>
  <c r="H31"/>
  <c r="D32"/>
  <c r="F32"/>
  <c r="G32"/>
  <c r="H32"/>
  <c r="I32"/>
  <c r="D33"/>
  <c r="F33"/>
  <c r="G33"/>
  <c r="H33"/>
  <c r="I33"/>
  <c r="I34" s="1"/>
  <c r="M33"/>
  <c r="N33" s="1"/>
  <c r="D34"/>
  <c r="F34"/>
  <c r="J34" s="1"/>
  <c r="K34" s="1"/>
  <c r="G34"/>
  <c r="H34"/>
  <c r="D35"/>
  <c r="F35"/>
  <c r="J35" s="1"/>
  <c r="K35" s="1"/>
  <c r="G35"/>
  <c r="H35"/>
  <c r="D36"/>
  <c r="F36"/>
  <c r="J36" s="1"/>
  <c r="L36" s="1"/>
  <c r="G36"/>
  <c r="H36"/>
  <c r="D37"/>
  <c r="F37"/>
  <c r="J37" s="1"/>
  <c r="K37" s="1"/>
  <c r="G37"/>
  <c r="H37"/>
  <c r="D38"/>
  <c r="F38"/>
  <c r="G38"/>
  <c r="H38"/>
  <c r="D39"/>
  <c r="F39"/>
  <c r="J39" s="1"/>
  <c r="K39" s="1"/>
  <c r="G39"/>
  <c r="H39"/>
  <c r="D40"/>
  <c r="F40"/>
  <c r="G40"/>
  <c r="H40"/>
  <c r="D41"/>
  <c r="F41"/>
  <c r="G41"/>
  <c r="H41"/>
  <c r="D42"/>
  <c r="F42"/>
  <c r="G42"/>
  <c r="H42"/>
  <c r="D43"/>
  <c r="F43"/>
  <c r="G43"/>
  <c r="H43"/>
  <c r="I43"/>
  <c r="D44"/>
  <c r="F44"/>
  <c r="J44" s="1"/>
  <c r="L44" s="1"/>
  <c r="G44"/>
  <c r="H44"/>
  <c r="D45"/>
  <c r="F45"/>
  <c r="G45"/>
  <c r="H45"/>
  <c r="I45"/>
  <c r="M45"/>
  <c r="O45" s="1"/>
  <c r="D46"/>
  <c r="F46"/>
  <c r="J46" s="1"/>
  <c r="G46"/>
  <c r="H46"/>
  <c r="D47"/>
  <c r="F47"/>
  <c r="G47"/>
  <c r="H47"/>
  <c r="I47"/>
  <c r="D48"/>
  <c r="F48"/>
  <c r="G48"/>
  <c r="H48"/>
  <c r="I48"/>
  <c r="I49" s="1"/>
  <c r="I50" s="1"/>
  <c r="D49"/>
  <c r="F49"/>
  <c r="M49" s="1"/>
  <c r="G49"/>
  <c r="H49"/>
  <c r="D50"/>
  <c r="F50"/>
  <c r="M50" s="1"/>
  <c r="O50" s="1"/>
  <c r="G50"/>
  <c r="H50"/>
  <c r="D51"/>
  <c r="F51"/>
  <c r="G51"/>
  <c r="H51"/>
  <c r="D52"/>
  <c r="F52"/>
  <c r="G52"/>
  <c r="H52"/>
  <c r="D53"/>
  <c r="F53"/>
  <c r="J53" s="1"/>
  <c r="K53" s="1"/>
  <c r="G53"/>
  <c r="H53"/>
  <c r="D54"/>
  <c r="F54"/>
  <c r="G54"/>
  <c r="H54"/>
  <c r="D55"/>
  <c r="F55"/>
  <c r="G55"/>
  <c r="H55"/>
  <c r="I55"/>
  <c r="D56"/>
  <c r="F56"/>
  <c r="G56"/>
  <c r="H56"/>
  <c r="I56"/>
  <c r="I57" s="1"/>
  <c r="I58" s="1"/>
  <c r="D57"/>
  <c r="F57"/>
  <c r="G57"/>
  <c r="H57"/>
  <c r="J57"/>
  <c r="K57" s="1"/>
  <c r="D58"/>
  <c r="F58"/>
  <c r="G58"/>
  <c r="H58"/>
  <c r="D68"/>
  <c r="F68"/>
  <c r="J68" s="1"/>
  <c r="G68"/>
  <c r="H68"/>
  <c r="D69"/>
  <c r="F69"/>
  <c r="G69"/>
  <c r="H69"/>
  <c r="I69"/>
  <c r="I70" s="1"/>
  <c r="D70"/>
  <c r="F70"/>
  <c r="G70"/>
  <c r="H70"/>
  <c r="J70"/>
  <c r="K70" s="1"/>
  <c r="F71"/>
  <c r="J71" s="1"/>
  <c r="G71"/>
  <c r="H71"/>
  <c r="D73"/>
  <c r="F73"/>
  <c r="G73"/>
  <c r="H73"/>
  <c r="D74"/>
  <c r="F74"/>
  <c r="G74"/>
  <c r="H74"/>
  <c r="D75"/>
  <c r="F75"/>
  <c r="G75"/>
  <c r="H75"/>
  <c r="D76"/>
  <c r="F76"/>
  <c r="M76" s="1"/>
  <c r="N76" s="1"/>
  <c r="G76"/>
  <c r="H76"/>
  <c r="D77"/>
  <c r="F77"/>
  <c r="J77" s="1"/>
  <c r="K77" s="1"/>
  <c r="G77"/>
  <c r="H77"/>
  <c r="D78"/>
  <c r="F78"/>
  <c r="G78"/>
  <c r="H78"/>
  <c r="D79"/>
  <c r="F79"/>
  <c r="G79"/>
  <c r="H79"/>
  <c r="D80"/>
  <c r="F80"/>
  <c r="G80"/>
  <c r="H80"/>
  <c r="D81"/>
  <c r="F81"/>
  <c r="G81"/>
  <c r="H81"/>
  <c r="D82"/>
  <c r="F82"/>
  <c r="G82"/>
  <c r="H82"/>
  <c r="D83"/>
  <c r="F83"/>
  <c r="G83"/>
  <c r="H83"/>
  <c r="J83"/>
  <c r="K83" s="1"/>
  <c r="D84"/>
  <c r="F84"/>
  <c r="M84" s="1"/>
  <c r="N84" s="1"/>
  <c r="G84"/>
  <c r="H84"/>
  <c r="D85"/>
  <c r="F85"/>
  <c r="J85" s="1"/>
  <c r="K85" s="1"/>
  <c r="G85"/>
  <c r="H85"/>
  <c r="D86"/>
  <c r="F86"/>
  <c r="G86"/>
  <c r="H86"/>
  <c r="D87"/>
  <c r="F87"/>
  <c r="G87"/>
  <c r="H87"/>
  <c r="J87"/>
  <c r="K87" s="1"/>
  <c r="D88"/>
  <c r="F88"/>
  <c r="M88" s="1"/>
  <c r="N88" s="1"/>
  <c r="G88"/>
  <c r="H88"/>
  <c r="D89"/>
  <c r="F89"/>
  <c r="J89" s="1"/>
  <c r="K89" s="1"/>
  <c r="G89"/>
  <c r="H89"/>
  <c r="D90"/>
  <c r="F90"/>
  <c r="G90"/>
  <c r="H90"/>
  <c r="D91"/>
  <c r="F91"/>
  <c r="G91"/>
  <c r="H91"/>
  <c r="J91"/>
  <c r="K91" s="1"/>
  <c r="D92"/>
  <c r="F92"/>
  <c r="M92" s="1"/>
  <c r="N92" s="1"/>
  <c r="G92"/>
  <c r="H92"/>
  <c r="D93"/>
  <c r="F93"/>
  <c r="G93"/>
  <c r="H93"/>
  <c r="D94"/>
  <c r="F94"/>
  <c r="G94"/>
  <c r="H94"/>
  <c r="D95"/>
  <c r="F95"/>
  <c r="G95"/>
  <c r="H95"/>
  <c r="D2" i="4"/>
  <c r="K2"/>
  <c r="D3"/>
  <c r="D4"/>
  <c r="D5"/>
  <c r="L5"/>
  <c r="C6"/>
  <c r="H6"/>
  <c r="K12"/>
  <c r="F14"/>
  <c r="K14"/>
  <c r="G12" s="1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K71" i="5" l="1"/>
  <c r="S71"/>
  <c r="T71" s="1"/>
  <c r="M19"/>
  <c r="S5"/>
  <c r="U5" s="1"/>
  <c r="M70"/>
  <c r="N70" s="1"/>
  <c r="M56"/>
  <c r="O56" s="1"/>
  <c r="M90"/>
  <c r="N90" s="1"/>
  <c r="M86"/>
  <c r="N86" s="1"/>
  <c r="M78"/>
  <c r="N78" s="1"/>
  <c r="S70"/>
  <c r="T70" s="1"/>
  <c r="J54"/>
  <c r="M41"/>
  <c r="O41" s="1"/>
  <c r="J40"/>
  <c r="L40" s="1"/>
  <c r="M32"/>
  <c r="N32" s="1"/>
  <c r="M93"/>
  <c r="M82"/>
  <c r="N82" s="1"/>
  <c r="M81"/>
  <c r="M80"/>
  <c r="M79"/>
  <c r="M71"/>
  <c r="N71" s="1"/>
  <c r="M57"/>
  <c r="J52"/>
  <c r="J51"/>
  <c r="L51" s="1"/>
  <c r="J49"/>
  <c r="M40"/>
  <c r="J38"/>
  <c r="L38" s="1"/>
  <c r="J25"/>
  <c r="L25" s="1"/>
  <c r="M11"/>
  <c r="O11" s="1"/>
  <c r="L5"/>
  <c r="N80"/>
  <c r="O80"/>
  <c r="L70"/>
  <c r="I73"/>
  <c r="I75" s="1"/>
  <c r="I76" s="1"/>
  <c r="I77" s="1"/>
  <c r="I78" s="1"/>
  <c r="I71"/>
  <c r="K51"/>
  <c r="K25"/>
  <c r="K68"/>
  <c r="L68"/>
  <c r="N49"/>
  <c r="O49"/>
  <c r="K7"/>
  <c r="L7"/>
  <c r="J93"/>
  <c r="L91"/>
  <c r="M91"/>
  <c r="O90"/>
  <c r="L89"/>
  <c r="M89"/>
  <c r="O88"/>
  <c r="L87"/>
  <c r="M87"/>
  <c r="O86"/>
  <c r="L85"/>
  <c r="M85"/>
  <c r="O84"/>
  <c r="L83"/>
  <c r="M83"/>
  <c r="J81"/>
  <c r="J79"/>
  <c r="L77"/>
  <c r="M77"/>
  <c r="O76"/>
  <c r="J75"/>
  <c r="M75"/>
  <c r="J73"/>
  <c r="M73"/>
  <c r="U71"/>
  <c r="O71"/>
  <c r="U70"/>
  <c r="O70"/>
  <c r="J69"/>
  <c r="M69"/>
  <c r="M68"/>
  <c r="J58"/>
  <c r="M58"/>
  <c r="L57"/>
  <c r="J56"/>
  <c r="S56" s="1"/>
  <c r="U56" s="1"/>
  <c r="M55"/>
  <c r="M54"/>
  <c r="P54" s="1"/>
  <c r="L53"/>
  <c r="M52"/>
  <c r="M51"/>
  <c r="J50"/>
  <c r="S50" s="1"/>
  <c r="U50" s="1"/>
  <c r="S49"/>
  <c r="U49" s="1"/>
  <c r="J48"/>
  <c r="K48" s="1"/>
  <c r="M48"/>
  <c r="J47"/>
  <c r="L47" s="1"/>
  <c r="M47"/>
  <c r="M44"/>
  <c r="N44" s="1"/>
  <c r="J42"/>
  <c r="L39"/>
  <c r="L37"/>
  <c r="L35"/>
  <c r="L34"/>
  <c r="M34"/>
  <c r="N34" s="1"/>
  <c r="O33"/>
  <c r="O32"/>
  <c r="L31"/>
  <c r="L30"/>
  <c r="M30"/>
  <c r="O29"/>
  <c r="L28"/>
  <c r="M28"/>
  <c r="N28" s="1"/>
  <c r="M24"/>
  <c r="J22"/>
  <c r="P22" s="1"/>
  <c r="M10"/>
  <c r="M4"/>
  <c r="O4" s="1"/>
  <c r="N27"/>
  <c r="K26"/>
  <c r="N9"/>
  <c r="K8"/>
  <c r="O93"/>
  <c r="N93"/>
  <c r="P93"/>
  <c r="O89"/>
  <c r="N89"/>
  <c r="P89"/>
  <c r="O85"/>
  <c r="N85"/>
  <c r="P85"/>
  <c r="O79"/>
  <c r="N79"/>
  <c r="P79"/>
  <c r="O77"/>
  <c r="N77"/>
  <c r="P77"/>
  <c r="I79"/>
  <c r="I80" s="1"/>
  <c r="I81" s="1"/>
  <c r="I82" s="1"/>
  <c r="O78"/>
  <c r="O73"/>
  <c r="N73"/>
  <c r="P73"/>
  <c r="N58"/>
  <c r="P58"/>
  <c r="O58"/>
  <c r="L52"/>
  <c r="K52"/>
  <c r="S52"/>
  <c r="O91"/>
  <c r="N91"/>
  <c r="P91"/>
  <c r="O87"/>
  <c r="N87"/>
  <c r="P87"/>
  <c r="O83"/>
  <c r="N83"/>
  <c r="P83"/>
  <c r="O81"/>
  <c r="N81"/>
  <c r="P81"/>
  <c r="O75"/>
  <c r="N75"/>
  <c r="P75"/>
  <c r="O69"/>
  <c r="N69"/>
  <c r="P69"/>
  <c r="N57"/>
  <c r="P57"/>
  <c r="O57"/>
  <c r="L54"/>
  <c r="K54"/>
  <c r="S54"/>
  <c r="K42"/>
  <c r="S42"/>
  <c r="L42"/>
  <c r="N56"/>
  <c r="N50"/>
  <c r="T49"/>
  <c r="S48"/>
  <c r="K46"/>
  <c r="S46"/>
  <c r="O22"/>
  <c r="N22"/>
  <c r="I24"/>
  <c r="L24" s="1"/>
  <c r="O23"/>
  <c r="S68"/>
  <c r="S58"/>
  <c r="S57"/>
  <c r="J43"/>
  <c r="M43"/>
  <c r="P40"/>
  <c r="K38"/>
  <c r="K36"/>
  <c r="N23"/>
  <c r="N45"/>
  <c r="N41"/>
  <c r="J41"/>
  <c r="P41" s="1"/>
  <c r="M42"/>
  <c r="J45"/>
  <c r="P45" s="1"/>
  <c r="M46"/>
  <c r="K40"/>
  <c r="S40"/>
  <c r="O34"/>
  <c r="O30"/>
  <c r="N30"/>
  <c r="P30"/>
  <c r="P28"/>
  <c r="N24"/>
  <c r="P24"/>
  <c r="S93"/>
  <c r="J92"/>
  <c r="P92" s="1"/>
  <c r="S91"/>
  <c r="J90"/>
  <c r="P90" s="1"/>
  <c r="S89"/>
  <c r="J88"/>
  <c r="P88" s="1"/>
  <c r="S87"/>
  <c r="P86"/>
  <c r="J86"/>
  <c r="S85"/>
  <c r="J84"/>
  <c r="P84" s="1"/>
  <c r="S83"/>
  <c r="J82"/>
  <c r="P82" s="1"/>
  <c r="S81"/>
  <c r="J80"/>
  <c r="P80" s="1"/>
  <c r="S79"/>
  <c r="J78"/>
  <c r="P78" s="1"/>
  <c r="S77"/>
  <c r="J76"/>
  <c r="P76" s="1"/>
  <c r="S75"/>
  <c r="S73"/>
  <c r="V71"/>
  <c r="P71"/>
  <c r="V70"/>
  <c r="P70"/>
  <c r="S69"/>
  <c r="J55"/>
  <c r="P55" s="1"/>
  <c r="S53"/>
  <c r="M53"/>
  <c r="P52"/>
  <c r="S51"/>
  <c r="V50"/>
  <c r="V49"/>
  <c r="P49"/>
  <c r="P48"/>
  <c r="L46"/>
  <c r="S44"/>
  <c r="O44"/>
  <c r="K44"/>
  <c r="N21"/>
  <c r="N19"/>
  <c r="K17"/>
  <c r="S17"/>
  <c r="K15"/>
  <c r="S15"/>
  <c r="N13"/>
  <c r="N11"/>
  <c r="P10"/>
  <c r="T5"/>
  <c r="N5"/>
  <c r="K18"/>
  <c r="S18"/>
  <c r="K16"/>
  <c r="S16"/>
  <c r="K10"/>
  <c r="S10"/>
  <c r="N6"/>
  <c r="P6"/>
  <c r="L4"/>
  <c r="K4"/>
  <c r="S4"/>
  <c r="S39"/>
  <c r="M39"/>
  <c r="S38"/>
  <c r="M38"/>
  <c r="S37"/>
  <c r="M37"/>
  <c r="S36"/>
  <c r="M36"/>
  <c r="S35"/>
  <c r="M35"/>
  <c r="S34"/>
  <c r="J33"/>
  <c r="P33" s="1"/>
  <c r="J32"/>
  <c r="S31"/>
  <c r="M31"/>
  <c r="S30"/>
  <c r="J29"/>
  <c r="P29" s="1"/>
  <c r="S28"/>
  <c r="P27"/>
  <c r="J27"/>
  <c r="S26"/>
  <c r="M26"/>
  <c r="S25"/>
  <c r="M25"/>
  <c r="S24"/>
  <c r="J23"/>
  <c r="P23" s="1"/>
  <c r="S22"/>
  <c r="O21"/>
  <c r="N20"/>
  <c r="J20"/>
  <c r="O19"/>
  <c r="L17"/>
  <c r="L15"/>
  <c r="N14"/>
  <c r="J14"/>
  <c r="O13"/>
  <c r="N12"/>
  <c r="J12"/>
  <c r="J21"/>
  <c r="J19"/>
  <c r="P19" s="1"/>
  <c r="M18"/>
  <c r="M17"/>
  <c r="M16"/>
  <c r="M15"/>
  <c r="J13"/>
  <c r="J11"/>
  <c r="P11" s="1"/>
  <c r="J9"/>
  <c r="S8"/>
  <c r="M8"/>
  <c r="S7"/>
  <c r="M7"/>
  <c r="S6"/>
  <c r="I6"/>
  <c r="L6" s="1"/>
  <c r="V5"/>
  <c r="P5"/>
  <c r="O28" l="1"/>
  <c r="P34"/>
  <c r="K47"/>
  <c r="P44"/>
  <c r="T50"/>
  <c r="N40"/>
  <c r="O40"/>
  <c r="K49"/>
  <c r="L49"/>
  <c r="V56"/>
  <c r="T56"/>
  <c r="L56"/>
  <c r="P4"/>
  <c r="N4"/>
  <c r="L48"/>
  <c r="P50"/>
  <c r="P56"/>
  <c r="S47"/>
  <c r="P47"/>
  <c r="K56"/>
  <c r="K22"/>
  <c r="L22"/>
  <c r="N52"/>
  <c r="O52"/>
  <c r="N54"/>
  <c r="O54"/>
  <c r="N68"/>
  <c r="P68"/>
  <c r="O68"/>
  <c r="K69"/>
  <c r="L69"/>
  <c r="K73"/>
  <c r="L73"/>
  <c r="K75"/>
  <c r="L75"/>
  <c r="K79"/>
  <c r="L79"/>
  <c r="K93"/>
  <c r="L93"/>
  <c r="L71"/>
  <c r="I74"/>
  <c r="W5"/>
  <c r="O10"/>
  <c r="N10"/>
  <c r="O47"/>
  <c r="N47"/>
  <c r="O48"/>
  <c r="N48"/>
  <c r="N51"/>
  <c r="P51"/>
  <c r="O51"/>
  <c r="N55"/>
  <c r="O55"/>
  <c r="K58"/>
  <c r="L58"/>
  <c r="K81"/>
  <c r="L81"/>
  <c r="W56"/>
  <c r="K50"/>
  <c r="L50"/>
  <c r="R11"/>
  <c r="Q11"/>
  <c r="R80"/>
  <c r="Q80"/>
  <c r="R88"/>
  <c r="Q88"/>
  <c r="R19"/>
  <c r="Q19"/>
  <c r="R33"/>
  <c r="Q33"/>
  <c r="R76"/>
  <c r="Q76"/>
  <c r="R84"/>
  <c r="Q84"/>
  <c r="Q92"/>
  <c r="R45"/>
  <c r="Q45"/>
  <c r="R41"/>
  <c r="Q41"/>
  <c r="U6"/>
  <c r="T6"/>
  <c r="V6"/>
  <c r="W6" s="1"/>
  <c r="U8"/>
  <c r="T8"/>
  <c r="V8"/>
  <c r="L9"/>
  <c r="K9"/>
  <c r="S9"/>
  <c r="O17"/>
  <c r="P17"/>
  <c r="N17"/>
  <c r="K12"/>
  <c r="S12"/>
  <c r="L12"/>
  <c r="P12"/>
  <c r="O26"/>
  <c r="N26"/>
  <c r="P26"/>
  <c r="R27"/>
  <c r="Q27"/>
  <c r="R29"/>
  <c r="Q29"/>
  <c r="L32"/>
  <c r="K32"/>
  <c r="S32"/>
  <c r="O35"/>
  <c r="N35"/>
  <c r="P35"/>
  <c r="U36"/>
  <c r="T36"/>
  <c r="V36"/>
  <c r="O39"/>
  <c r="N39"/>
  <c r="P39"/>
  <c r="R5"/>
  <c r="Q5"/>
  <c r="U7"/>
  <c r="T7"/>
  <c r="V7"/>
  <c r="O8"/>
  <c r="N8"/>
  <c r="P8"/>
  <c r="L13"/>
  <c r="K13"/>
  <c r="S13"/>
  <c r="O16"/>
  <c r="N16"/>
  <c r="P16"/>
  <c r="O18"/>
  <c r="N18"/>
  <c r="P18"/>
  <c r="L21"/>
  <c r="K21"/>
  <c r="S21"/>
  <c r="K14"/>
  <c r="S14"/>
  <c r="L14"/>
  <c r="P14"/>
  <c r="U22"/>
  <c r="T22"/>
  <c r="V22"/>
  <c r="W22" s="1"/>
  <c r="L23"/>
  <c r="K23"/>
  <c r="S23"/>
  <c r="U24"/>
  <c r="T24"/>
  <c r="V24"/>
  <c r="W24" s="1"/>
  <c r="O25"/>
  <c r="N25"/>
  <c r="P25"/>
  <c r="U26"/>
  <c r="T26"/>
  <c r="V26"/>
  <c r="L27"/>
  <c r="K27"/>
  <c r="S27"/>
  <c r="U28"/>
  <c r="T28"/>
  <c r="V28"/>
  <c r="W28" s="1"/>
  <c r="L29"/>
  <c r="K29"/>
  <c r="S29"/>
  <c r="U30"/>
  <c r="T30"/>
  <c r="V30"/>
  <c r="W30" s="1"/>
  <c r="O31"/>
  <c r="N31"/>
  <c r="P31"/>
  <c r="U35"/>
  <c r="T35"/>
  <c r="V35"/>
  <c r="O36"/>
  <c r="N36"/>
  <c r="P36"/>
  <c r="U37"/>
  <c r="T37"/>
  <c r="V37"/>
  <c r="O38"/>
  <c r="N38"/>
  <c r="P38"/>
  <c r="U39"/>
  <c r="T39"/>
  <c r="V39"/>
  <c r="U10"/>
  <c r="V10"/>
  <c r="W10" s="1"/>
  <c r="T10"/>
  <c r="U16"/>
  <c r="V16"/>
  <c r="W16" s="1"/>
  <c r="T16"/>
  <c r="U18"/>
  <c r="V18"/>
  <c r="W18" s="1"/>
  <c r="T18"/>
  <c r="Q10"/>
  <c r="R10"/>
  <c r="U15"/>
  <c r="T15"/>
  <c r="V15"/>
  <c r="U17"/>
  <c r="T17"/>
  <c r="V17"/>
  <c r="W17" s="1"/>
  <c r="Q48"/>
  <c r="R48"/>
  <c r="R52"/>
  <c r="Q52"/>
  <c r="U53"/>
  <c r="T53"/>
  <c r="V53"/>
  <c r="L55"/>
  <c r="K55"/>
  <c r="S55"/>
  <c r="R56"/>
  <c r="Q56"/>
  <c r="U69"/>
  <c r="T69"/>
  <c r="V69"/>
  <c r="W69" s="1"/>
  <c r="U75"/>
  <c r="T75"/>
  <c r="V75"/>
  <c r="W75" s="1"/>
  <c r="L78"/>
  <c r="K78"/>
  <c r="S78"/>
  <c r="U79"/>
  <c r="T79"/>
  <c r="V79"/>
  <c r="W79" s="1"/>
  <c r="L82"/>
  <c r="K82"/>
  <c r="S82"/>
  <c r="U83"/>
  <c r="T83"/>
  <c r="V83"/>
  <c r="W83" s="1"/>
  <c r="L86"/>
  <c r="K86"/>
  <c r="S86"/>
  <c r="U87"/>
  <c r="T87"/>
  <c r="V87"/>
  <c r="W87" s="1"/>
  <c r="L90"/>
  <c r="K90"/>
  <c r="S90"/>
  <c r="U91"/>
  <c r="T91"/>
  <c r="V91"/>
  <c r="W91" s="1"/>
  <c r="Q24"/>
  <c r="R24"/>
  <c r="Q30"/>
  <c r="R30"/>
  <c r="U40"/>
  <c r="V40"/>
  <c r="W40" s="1"/>
  <c r="T40"/>
  <c r="O46"/>
  <c r="P46"/>
  <c r="N46"/>
  <c r="O42"/>
  <c r="P42"/>
  <c r="N42"/>
  <c r="U47"/>
  <c r="V47"/>
  <c r="W47" s="1"/>
  <c r="T47"/>
  <c r="O43"/>
  <c r="P43"/>
  <c r="N43"/>
  <c r="Q47"/>
  <c r="R47"/>
  <c r="T58"/>
  <c r="V58"/>
  <c r="W58" s="1"/>
  <c r="U58"/>
  <c r="Q22"/>
  <c r="R22"/>
  <c r="Q75"/>
  <c r="R75"/>
  <c r="Q83"/>
  <c r="R83"/>
  <c r="Q91"/>
  <c r="R91"/>
  <c r="Q77"/>
  <c r="R77"/>
  <c r="Q85"/>
  <c r="R85"/>
  <c r="Q93"/>
  <c r="R93"/>
  <c r="P9"/>
  <c r="P32"/>
  <c r="P13"/>
  <c r="P21"/>
  <c r="W49"/>
  <c r="W50"/>
  <c r="W70"/>
  <c r="W71"/>
  <c r="O24"/>
  <c r="R4"/>
  <c r="Q4"/>
  <c r="X5"/>
  <c r="Y5"/>
  <c r="O7"/>
  <c r="N7"/>
  <c r="P7"/>
  <c r="L11"/>
  <c r="K11"/>
  <c r="S11"/>
  <c r="O15"/>
  <c r="P15"/>
  <c r="N15"/>
  <c r="L19"/>
  <c r="K19"/>
  <c r="S19"/>
  <c r="K20"/>
  <c r="S20"/>
  <c r="L20"/>
  <c r="P20"/>
  <c r="R23"/>
  <c r="Q23"/>
  <c r="U25"/>
  <c r="T25"/>
  <c r="V25"/>
  <c r="W25" s="1"/>
  <c r="U31"/>
  <c r="T31"/>
  <c r="V31"/>
  <c r="L33"/>
  <c r="K33"/>
  <c r="S33"/>
  <c r="U34"/>
  <c r="T34"/>
  <c r="V34"/>
  <c r="W34" s="1"/>
  <c r="O37"/>
  <c r="N37"/>
  <c r="P37"/>
  <c r="U38"/>
  <c r="T38"/>
  <c r="V38"/>
  <c r="T4"/>
  <c r="V4"/>
  <c r="W4" s="1"/>
  <c r="U4"/>
  <c r="Q6"/>
  <c r="R6"/>
  <c r="T44"/>
  <c r="V44"/>
  <c r="W44" s="1"/>
  <c r="U44"/>
  <c r="R49"/>
  <c r="Q49"/>
  <c r="R50"/>
  <c r="Q50"/>
  <c r="U51"/>
  <c r="T51"/>
  <c r="V51"/>
  <c r="W51" s="1"/>
  <c r="O53"/>
  <c r="N53"/>
  <c r="P53"/>
  <c r="R54"/>
  <c r="Q54"/>
  <c r="R55"/>
  <c r="Q55"/>
  <c r="X56"/>
  <c r="Y56"/>
  <c r="R70"/>
  <c r="Q70"/>
  <c r="R71"/>
  <c r="Q71"/>
  <c r="U73"/>
  <c r="T73"/>
  <c r="V73"/>
  <c r="W73" s="1"/>
  <c r="L76"/>
  <c r="K76"/>
  <c r="S76"/>
  <c r="U77"/>
  <c r="T77"/>
  <c r="V77"/>
  <c r="W77" s="1"/>
  <c r="R78"/>
  <c r="Q78"/>
  <c r="L80"/>
  <c r="K80"/>
  <c r="S80"/>
  <c r="U81"/>
  <c r="T81"/>
  <c r="V81"/>
  <c r="W81" s="1"/>
  <c r="R82"/>
  <c r="Q82"/>
  <c r="L84"/>
  <c r="K84"/>
  <c r="S84"/>
  <c r="U85"/>
  <c r="T85"/>
  <c r="V85"/>
  <c r="W85" s="1"/>
  <c r="R86"/>
  <c r="Q86"/>
  <c r="L88"/>
  <c r="K88"/>
  <c r="S88"/>
  <c r="U89"/>
  <c r="T89"/>
  <c r="V89"/>
  <c r="W89" s="1"/>
  <c r="R90"/>
  <c r="Q90"/>
  <c r="L92"/>
  <c r="K92"/>
  <c r="S92"/>
  <c r="U93"/>
  <c r="T93"/>
  <c r="V93"/>
  <c r="W93" s="1"/>
  <c r="Q28"/>
  <c r="R28"/>
  <c r="Q34"/>
  <c r="R34"/>
  <c r="L45"/>
  <c r="K45"/>
  <c r="S45"/>
  <c r="L41"/>
  <c r="K41"/>
  <c r="S41"/>
  <c r="Q40"/>
  <c r="R40"/>
  <c r="K43"/>
  <c r="S43"/>
  <c r="L43"/>
  <c r="T57"/>
  <c r="V57"/>
  <c r="W57" s="1"/>
  <c r="U57"/>
  <c r="T68"/>
  <c r="V68"/>
  <c r="W68" s="1"/>
  <c r="U68"/>
  <c r="R44"/>
  <c r="Q44"/>
  <c r="U46"/>
  <c r="T46"/>
  <c r="V46"/>
  <c r="W46" s="1"/>
  <c r="U48"/>
  <c r="T48"/>
  <c r="V48"/>
  <c r="W48" s="1"/>
  <c r="U42"/>
  <c r="T42"/>
  <c r="V42"/>
  <c r="W42" s="1"/>
  <c r="T54"/>
  <c r="V54"/>
  <c r="W54" s="1"/>
  <c r="U54"/>
  <c r="R57"/>
  <c r="Q57"/>
  <c r="Q69"/>
  <c r="R69"/>
  <c r="Q81"/>
  <c r="R81"/>
  <c r="Q87"/>
  <c r="R87"/>
  <c r="T52"/>
  <c r="V52"/>
  <c r="W52" s="1"/>
  <c r="U52"/>
  <c r="R58"/>
  <c r="Q58"/>
  <c r="Q73"/>
  <c r="R73"/>
  <c r="I83"/>
  <c r="I84" s="1"/>
  <c r="I85" s="1"/>
  <c r="I86" s="1"/>
  <c r="I87" s="1"/>
  <c r="I88" s="1"/>
  <c r="I89" s="1"/>
  <c r="I90" s="1"/>
  <c r="I91" s="1"/>
  <c r="I92" s="1"/>
  <c r="O82"/>
  <c r="Q79"/>
  <c r="R79"/>
  <c r="Q89"/>
  <c r="R89"/>
  <c r="O6"/>
  <c r="Q51" l="1"/>
  <c r="R51"/>
  <c r="Q68"/>
  <c r="R68"/>
  <c r="X54"/>
  <c r="Y54"/>
  <c r="Y46"/>
  <c r="X46"/>
  <c r="U43"/>
  <c r="T43"/>
  <c r="V43"/>
  <c r="W43" s="1"/>
  <c r="Y93"/>
  <c r="X93"/>
  <c r="Y85"/>
  <c r="X85"/>
  <c r="Y77"/>
  <c r="X77"/>
  <c r="Y73"/>
  <c r="X73"/>
  <c r="Y51"/>
  <c r="X51"/>
  <c r="X44"/>
  <c r="Y44"/>
  <c r="Q37"/>
  <c r="R37"/>
  <c r="R9"/>
  <c r="Q9"/>
  <c r="Q43"/>
  <c r="R43"/>
  <c r="Q42"/>
  <c r="R42"/>
  <c r="Y40"/>
  <c r="X40"/>
  <c r="Y91"/>
  <c r="X91"/>
  <c r="Y87"/>
  <c r="X87"/>
  <c r="Y83"/>
  <c r="X83"/>
  <c r="Y79"/>
  <c r="X79"/>
  <c r="Y75"/>
  <c r="X75"/>
  <c r="T55"/>
  <c r="V55"/>
  <c r="W55" s="1"/>
  <c r="U55"/>
  <c r="Y17"/>
  <c r="X17"/>
  <c r="Y16"/>
  <c r="X16"/>
  <c r="Q38"/>
  <c r="R38"/>
  <c r="Q36"/>
  <c r="R36"/>
  <c r="Q31"/>
  <c r="R31"/>
  <c r="T29"/>
  <c r="V29"/>
  <c r="W29" s="1"/>
  <c r="U29"/>
  <c r="T27"/>
  <c r="V27"/>
  <c r="W27" s="1"/>
  <c r="U27"/>
  <c r="Q25"/>
  <c r="R25"/>
  <c r="T23"/>
  <c r="V23"/>
  <c r="W23" s="1"/>
  <c r="U23"/>
  <c r="Q14"/>
  <c r="R14"/>
  <c r="U14"/>
  <c r="V14"/>
  <c r="W14" s="1"/>
  <c r="T14"/>
  <c r="T21"/>
  <c r="V21"/>
  <c r="W21" s="1"/>
  <c r="U21"/>
  <c r="Q16"/>
  <c r="R16"/>
  <c r="Q8"/>
  <c r="R8"/>
  <c r="Q39"/>
  <c r="R39"/>
  <c r="Q35"/>
  <c r="R35"/>
  <c r="Q26"/>
  <c r="R26"/>
  <c r="Q17"/>
  <c r="R17"/>
  <c r="W8"/>
  <c r="Y42"/>
  <c r="X42"/>
  <c r="X68"/>
  <c r="Y68"/>
  <c r="T41"/>
  <c r="V41"/>
  <c r="W41" s="1"/>
  <c r="U41"/>
  <c r="Y89"/>
  <c r="X89"/>
  <c r="Y81"/>
  <c r="X81"/>
  <c r="T33"/>
  <c r="V33"/>
  <c r="W33" s="1"/>
  <c r="U33"/>
  <c r="Y25"/>
  <c r="X25"/>
  <c r="Q7"/>
  <c r="R7"/>
  <c r="X71"/>
  <c r="Y71"/>
  <c r="X50"/>
  <c r="Y50"/>
  <c r="R32"/>
  <c r="Q32"/>
  <c r="I93"/>
  <c r="I94" s="1"/>
  <c r="I95" s="1"/>
  <c r="O92"/>
  <c r="X52"/>
  <c r="Y52"/>
  <c r="Y48"/>
  <c r="X48"/>
  <c r="X57"/>
  <c r="Y57"/>
  <c r="T45"/>
  <c r="V45"/>
  <c r="W45" s="1"/>
  <c r="U45"/>
  <c r="T92"/>
  <c r="V92"/>
  <c r="W92" s="1"/>
  <c r="U92"/>
  <c r="T88"/>
  <c r="V88"/>
  <c r="W88" s="1"/>
  <c r="U88"/>
  <c r="T84"/>
  <c r="V84"/>
  <c r="W84" s="1"/>
  <c r="U84"/>
  <c r="T80"/>
  <c r="V80"/>
  <c r="W80" s="1"/>
  <c r="U80"/>
  <c r="T76"/>
  <c r="V76"/>
  <c r="W76" s="1"/>
  <c r="U76"/>
  <c r="Q53"/>
  <c r="R53"/>
  <c r="X4"/>
  <c r="Y4"/>
  <c r="Y34"/>
  <c r="X34"/>
  <c r="Q20"/>
  <c r="R20"/>
  <c r="U20"/>
  <c r="V20"/>
  <c r="W20" s="1"/>
  <c r="T20"/>
  <c r="T19"/>
  <c r="V19"/>
  <c r="W19" s="1"/>
  <c r="U19"/>
  <c r="Q15"/>
  <c r="R15"/>
  <c r="T11"/>
  <c r="V11"/>
  <c r="W11" s="1"/>
  <c r="U11"/>
  <c r="X70"/>
  <c r="Y70"/>
  <c r="X49"/>
  <c r="Y49"/>
  <c r="R21"/>
  <c r="Q21"/>
  <c r="R13"/>
  <c r="Q13"/>
  <c r="X58"/>
  <c r="Y58"/>
  <c r="Y47"/>
  <c r="X47"/>
  <c r="Q46"/>
  <c r="R46"/>
  <c r="T90"/>
  <c r="V90"/>
  <c r="W90" s="1"/>
  <c r="U90"/>
  <c r="T86"/>
  <c r="V86"/>
  <c r="W86" s="1"/>
  <c r="U86"/>
  <c r="T82"/>
  <c r="V82"/>
  <c r="W82" s="1"/>
  <c r="U82"/>
  <c r="T78"/>
  <c r="V78"/>
  <c r="W78" s="1"/>
  <c r="U78"/>
  <c r="Y69"/>
  <c r="X69"/>
  <c r="Y18"/>
  <c r="X18"/>
  <c r="Y10"/>
  <c r="X10"/>
  <c r="Y30"/>
  <c r="X30"/>
  <c r="Y28"/>
  <c r="X28"/>
  <c r="Y24"/>
  <c r="X24"/>
  <c r="Y22"/>
  <c r="X22"/>
  <c r="Q18"/>
  <c r="R18"/>
  <c r="T13"/>
  <c r="V13"/>
  <c r="W13" s="1"/>
  <c r="U13"/>
  <c r="T32"/>
  <c r="V32"/>
  <c r="W32" s="1"/>
  <c r="U32"/>
  <c r="Q12"/>
  <c r="R12"/>
  <c r="U12"/>
  <c r="V12"/>
  <c r="W12" s="1"/>
  <c r="T12"/>
  <c r="T9"/>
  <c r="V9"/>
  <c r="W9" s="1"/>
  <c r="U9"/>
  <c r="Y6"/>
  <c r="X6"/>
  <c r="W38"/>
  <c r="W31"/>
  <c r="W53"/>
  <c r="W15"/>
  <c r="W39"/>
  <c r="W37"/>
  <c r="W35"/>
  <c r="W26"/>
  <c r="W7"/>
  <c r="W36"/>
  <c r="R92"/>
  <c r="Y26" l="1"/>
  <c r="X26"/>
  <c r="Y7"/>
  <c r="X7"/>
  <c r="Y35"/>
  <c r="X35"/>
  <c r="Y39"/>
  <c r="X39"/>
  <c r="Y53"/>
  <c r="X53"/>
  <c r="Y38"/>
  <c r="X38"/>
  <c r="Y12"/>
  <c r="X12"/>
  <c r="X13"/>
  <c r="Y13"/>
  <c r="X82"/>
  <c r="Y82"/>
  <c r="X90"/>
  <c r="Y90"/>
  <c r="X19"/>
  <c r="Y19"/>
  <c r="X76"/>
  <c r="Y76"/>
  <c r="X84"/>
  <c r="Y84"/>
  <c r="X92"/>
  <c r="Y92"/>
  <c r="X33"/>
  <c r="Y33"/>
  <c r="Y14"/>
  <c r="X14"/>
  <c r="X27"/>
  <c r="Y27"/>
  <c r="X55"/>
  <c r="Y55"/>
  <c r="Y43"/>
  <c r="X43"/>
  <c r="Y36"/>
  <c r="X36"/>
  <c r="Y37"/>
  <c r="X37"/>
  <c r="Y15"/>
  <c r="X15"/>
  <c r="Y31"/>
  <c r="X31"/>
  <c r="X9"/>
  <c r="Y9"/>
  <c r="X32"/>
  <c r="Y32"/>
  <c r="X78"/>
  <c r="Y78"/>
  <c r="X86"/>
  <c r="Y86"/>
  <c r="X11"/>
  <c r="Y11"/>
  <c r="Y20"/>
  <c r="X20"/>
  <c r="X80"/>
  <c r="Y80"/>
  <c r="X88"/>
  <c r="Y88"/>
  <c r="X45"/>
  <c r="Y45"/>
  <c r="X41"/>
  <c r="Y41"/>
  <c r="Y8"/>
  <c r="X8"/>
  <c r="X21"/>
  <c r="Y21"/>
  <c r="X23"/>
  <c r="Y23"/>
  <c r="X29"/>
  <c r="Y29"/>
</calcChain>
</file>

<file path=xl/comments1.xml><?xml version="1.0" encoding="utf-8"?>
<comments xmlns="http://schemas.openxmlformats.org/spreadsheetml/2006/main">
  <authors>
    <author>Christian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<sst xmlns="http://schemas.openxmlformats.org/spreadsheetml/2006/main" count="54" uniqueCount="39">
  <si>
    <t>TEMPS</t>
  </si>
  <si>
    <t>CLUB</t>
  </si>
  <si>
    <t>Place</t>
  </si>
  <si>
    <t>DISTANCE</t>
  </si>
  <si>
    <t>MOYENNE</t>
  </si>
  <si>
    <t>CLASSEMENT DU CONTRE LA MONTRE PAR EQUIPES</t>
  </si>
  <si>
    <t>CLASSES :</t>
  </si>
  <si>
    <t>PARTANTS :</t>
  </si>
  <si>
    <t>ENGAGES :</t>
  </si>
  <si>
    <t>DEPARTEMENT :</t>
  </si>
  <si>
    <t>VILLE DE DEPART :</t>
  </si>
  <si>
    <t>SERIES / CATEGORIES :</t>
  </si>
  <si>
    <t>ORGANISATEUR :</t>
  </si>
  <si>
    <t>NOM DE L'EPREUVE :</t>
  </si>
  <si>
    <t>U.V.LIMOUSINE 2</t>
  </si>
  <si>
    <t>ABANDONS</t>
  </si>
  <si>
    <t>U.C.CONDAT</t>
  </si>
  <si>
    <t>CD 23</t>
  </si>
  <si>
    <t>A.C.RILHAC RANCON 1</t>
  </si>
  <si>
    <t>EC TRELISSAC COULOUNIEIX 24</t>
  </si>
  <si>
    <t>CREUSE OXYGENE 2</t>
  </si>
  <si>
    <t>E-C-FELLETIN-USSEL-CRE-COR 2</t>
  </si>
  <si>
    <t>U.V.LIMOUSINE 1</t>
  </si>
  <si>
    <t>E-C-FELLETIN-USSEL-CRE-COR 1</t>
  </si>
  <si>
    <t>V.C.TULLISTE 1</t>
  </si>
  <si>
    <t>OCCITANE CF</t>
  </si>
  <si>
    <t>TPS</t>
  </si>
  <si>
    <t>PLACE</t>
  </si>
  <si>
    <t>CAT.</t>
  </si>
  <si>
    <t>N° LICENCE</t>
  </si>
  <si>
    <t>ASSOCIATION</t>
  </si>
  <si>
    <t>NOM et PRENOM</t>
  </si>
  <si>
    <t>Doss</t>
  </si>
  <si>
    <t>Pts
 PE</t>
  </si>
  <si>
    <t>CLASSES</t>
  </si>
  <si>
    <t>PARTANTS</t>
  </si>
  <si>
    <t>CATEGORIE</t>
  </si>
  <si>
    <t>COURSE</t>
  </si>
  <si>
    <t>CLASSEMENT GENERAL FINAL</t>
  </si>
</sst>
</file>

<file path=xl/styles.xml><?xml version="1.0" encoding="utf-8"?>
<styleSheet xmlns="http://schemas.openxmlformats.org/spreadsheetml/2006/main">
  <numFmts count="6">
    <numFmt numFmtId="164" formatCode="h\.mm\.ss"/>
    <numFmt numFmtId="165" formatCode="h:mm:ss.00"/>
    <numFmt numFmtId="166" formatCode="mm:ss.00"/>
    <numFmt numFmtId="167" formatCode="0.000"/>
    <numFmt numFmtId="168" formatCode="[$-40C]d\-mmm\-yy;@"/>
    <numFmt numFmtId="169" formatCode="[h]\.mm\.ss"/>
  </numFmts>
  <fonts count="1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Book Antiqua"/>
      <family val="1"/>
    </font>
    <font>
      <b/>
      <u/>
      <sz val="10"/>
      <name val="Times New Roman"/>
      <family val="1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0">
    <xf numFmtId="0" fontId="0" fillId="0" borderId="0" xfId="0"/>
    <xf numFmtId="0" fontId="1" fillId="0" borderId="0" xfId="1" applyProtection="1">
      <protection locked="0"/>
    </xf>
    <xf numFmtId="164" fontId="1" fillId="0" borderId="0" xfId="1" applyNumberFormat="1" applyProtection="1"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66" fontId="1" fillId="0" borderId="1" xfId="1" applyNumberFormat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left" vertical="top" wrapText="1"/>
      <protection locked="0"/>
    </xf>
    <xf numFmtId="0" fontId="1" fillId="0" borderId="3" xfId="1" applyBorder="1" applyAlignment="1" applyProtection="1">
      <alignment horizontal="left" vertical="top" wrapText="1"/>
      <protection locked="0"/>
    </xf>
    <xf numFmtId="0" fontId="1" fillId="0" borderId="4" xfId="1" applyBorder="1" applyAlignment="1" applyProtection="1">
      <alignment horizontal="left" vertical="top" wrapText="1"/>
      <protection locked="0"/>
    </xf>
    <xf numFmtId="0" fontId="1" fillId="0" borderId="2" xfId="1" applyBorder="1" applyAlignment="1" applyProtection="1">
      <alignment horizontal="left" vertical="center" wrapText="1"/>
      <protection locked="0"/>
    </xf>
    <xf numFmtId="0" fontId="1" fillId="0" borderId="3" xfId="1" applyBorder="1" applyAlignment="1" applyProtection="1">
      <alignment horizontal="left" vertical="center" wrapText="1"/>
      <protection locked="0"/>
    </xf>
    <xf numFmtId="0" fontId="1" fillId="0" borderId="4" xfId="1" applyBorder="1" applyAlignment="1" applyProtection="1">
      <alignment horizontal="left" vertical="center" wrapText="1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167" fontId="3" fillId="0" borderId="2" xfId="1" applyNumberFormat="1" applyFont="1" applyBorder="1" applyAlignment="1" applyProtection="1">
      <alignment horizontal="center" vertical="center"/>
      <protection locked="0"/>
    </xf>
    <xf numFmtId="167" fontId="3" fillId="0" borderId="4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" fillId="0" borderId="0" xfId="1" applyProtection="1"/>
    <xf numFmtId="0" fontId="2" fillId="0" borderId="5" xfId="1" applyFont="1" applyBorder="1" applyAlignment="1" applyProtection="1">
      <alignment horizontal="left"/>
    </xf>
    <xf numFmtId="0" fontId="5" fillId="0" borderId="0" xfId="1" applyFont="1" applyAlignment="1" applyProtection="1">
      <alignment horizontal="center"/>
    </xf>
    <xf numFmtId="0" fontId="2" fillId="0" borderId="6" xfId="1" applyFont="1" applyBorder="1" applyAlignment="1" applyProtection="1">
      <alignment horizontal="left"/>
    </xf>
    <xf numFmtId="0" fontId="5" fillId="0" borderId="7" xfId="1" applyFont="1" applyBorder="1" applyAlignment="1" applyProtection="1">
      <alignment horizontal="center"/>
    </xf>
    <xf numFmtId="0" fontId="5" fillId="0" borderId="5" xfId="1" applyFont="1" applyBorder="1" applyProtection="1"/>
    <xf numFmtId="0" fontId="2" fillId="0" borderId="5" xfId="1" applyFont="1" applyBorder="1" applyProtection="1"/>
    <xf numFmtId="0" fontId="2" fillId="0" borderId="5" xfId="1" applyFont="1" applyBorder="1" applyAlignment="1" applyProtection="1">
      <alignment horizontal="center"/>
    </xf>
    <xf numFmtId="0" fontId="2" fillId="0" borderId="5" xfId="1" quotePrefix="1" applyFont="1" applyBorder="1" applyAlignment="1" applyProtection="1">
      <alignment horizontal="center"/>
    </xf>
    <xf numFmtId="0" fontId="5" fillId="0" borderId="0" xfId="1" applyFont="1" applyAlignment="1" applyProtection="1">
      <alignment horizontal="left"/>
    </xf>
    <xf numFmtId="0" fontId="5" fillId="0" borderId="5" xfId="1" applyFont="1" applyBorder="1" applyAlignment="1" applyProtection="1"/>
    <xf numFmtId="0" fontId="2" fillId="0" borderId="5" xfId="1" applyFont="1" applyBorder="1" applyAlignment="1" applyProtection="1"/>
    <xf numFmtId="0" fontId="5" fillId="0" borderId="6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168" fontId="2" fillId="0" borderId="6" xfId="1" applyNumberFormat="1" applyFont="1" applyFill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21" fontId="7" fillId="0" borderId="0" xfId="1" applyNumberFormat="1" applyFont="1" applyProtection="1"/>
    <xf numFmtId="0" fontId="8" fillId="0" borderId="0" xfId="1" applyFont="1" applyProtection="1"/>
    <xf numFmtId="0" fontId="2" fillId="0" borderId="0" xfId="1" applyFont="1" applyBorder="1" applyAlignment="1" applyProtection="1">
      <alignment horizontal="center" vertical="center"/>
      <protection locked="0"/>
    </xf>
    <xf numFmtId="0" fontId="1" fillId="0" borderId="0" xfId="1" applyBorder="1" applyProtection="1">
      <protection locked="0"/>
    </xf>
    <xf numFmtId="165" fontId="1" fillId="0" borderId="0" xfId="1" applyNumberFormat="1" applyBorder="1" applyProtection="1">
      <protection locked="0"/>
    </xf>
    <xf numFmtId="0" fontId="5" fillId="0" borderId="0" xfId="2" applyProtection="1">
      <protection locked="0"/>
    </xf>
    <xf numFmtId="0" fontId="9" fillId="0" borderId="0" xfId="2" applyFont="1" applyAlignment="1">
      <alignment horizontal="center"/>
    </xf>
    <xf numFmtId="0" fontId="9" fillId="0" borderId="0" xfId="2" applyFont="1"/>
    <xf numFmtId="169" fontId="10" fillId="2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1" xfId="2" applyFont="1" applyBorder="1" applyAlignment="1" applyProtection="1">
      <alignment horizontal="left" vertical="center"/>
    </xf>
    <xf numFmtId="0" fontId="11" fillId="0" borderId="1" xfId="2" applyFont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vertical="center"/>
    </xf>
    <xf numFmtId="0" fontId="11" fillId="0" borderId="4" xfId="2" applyFont="1" applyBorder="1" applyAlignment="1" applyProtection="1">
      <alignment vertical="center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center"/>
    </xf>
    <xf numFmtId="0" fontId="9" fillId="0" borderId="0" xfId="2" applyFont="1" applyBorder="1"/>
    <xf numFmtId="169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left"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/>
    <xf numFmtId="0" fontId="2" fillId="2" borderId="1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4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4" xfId="2" applyFont="1" applyBorder="1" applyAlignment="1" applyProtection="1">
      <alignment horizontal="center" vertical="center" wrapText="1"/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right" vertical="center"/>
      <protection locked="0"/>
    </xf>
    <xf numFmtId="0" fontId="13" fillId="0" borderId="2" xfId="2" applyFont="1" applyBorder="1" applyAlignment="1" applyProtection="1">
      <alignment horizontal="center" vertical="center" wrapText="1"/>
      <protection locked="0"/>
    </xf>
    <xf numFmtId="0" fontId="13" fillId="0" borderId="3" xfId="2" applyFont="1" applyBorder="1" applyAlignment="1" applyProtection="1">
      <alignment horizontal="center" vertical="center" wrapText="1"/>
      <protection locked="0"/>
    </xf>
    <xf numFmtId="0" fontId="13" fillId="0" borderId="4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168" fontId="2" fillId="0" borderId="0" xfId="2" applyNumberFormat="1" applyFont="1" applyFill="1" applyAlignment="1" applyProtection="1">
      <alignment horizontal="center"/>
      <protection locked="0"/>
    </xf>
    <xf numFmtId="168" fontId="2" fillId="0" borderId="0" xfId="2" applyNumberFormat="1" applyFont="1" applyFill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0" fontId="8" fillId="0" borderId="0" xfId="2" applyFont="1" applyProtection="1"/>
    <xf numFmtId="0" fontId="5" fillId="0" borderId="0" xfId="2" applyProtection="1"/>
    <xf numFmtId="21" fontId="7" fillId="0" borderId="0" xfId="2" applyNumberFormat="1" applyFont="1" applyProtection="1"/>
    <xf numFmtId="0" fontId="5" fillId="0" borderId="0" xfId="2" applyFont="1" applyAlignment="1" applyProtection="1">
      <alignment horizontal="left"/>
    </xf>
    <xf numFmtId="0" fontId="6" fillId="0" borderId="6" xfId="2" applyFont="1" applyBorder="1" applyAlignment="1" applyProtection="1">
      <alignment horizontal="center"/>
    </xf>
    <xf numFmtId="168" fontId="2" fillId="0" borderId="6" xfId="2" applyNumberFormat="1" applyFont="1" applyFill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5" fillId="0" borderId="6" xfId="2" applyFont="1" applyBorder="1" applyAlignment="1" applyProtection="1">
      <alignment horizontal="center"/>
    </xf>
    <xf numFmtId="0" fontId="2" fillId="0" borderId="5" xfId="2" applyFont="1" applyBorder="1" applyAlignment="1" applyProtection="1"/>
    <xf numFmtId="0" fontId="5" fillId="0" borderId="5" xfId="2" applyFont="1" applyBorder="1" applyAlignment="1" applyProtection="1"/>
    <xf numFmtId="0" fontId="2" fillId="0" borderId="5" xfId="2" quotePrefix="1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5" fillId="0" borderId="7" xfId="2" applyFont="1" applyBorder="1" applyAlignment="1" applyProtection="1">
      <alignment horizontal="center"/>
    </xf>
    <xf numFmtId="0" fontId="2" fillId="0" borderId="5" xfId="2" applyFont="1" applyBorder="1" applyProtection="1"/>
    <xf numFmtId="0" fontId="5" fillId="0" borderId="5" xfId="2" applyFont="1" applyBorder="1" applyProtection="1"/>
    <xf numFmtId="0" fontId="5" fillId="0" borderId="0" xfId="2" applyFont="1" applyAlignment="1" applyProtection="1">
      <alignment horizontal="center"/>
    </xf>
    <xf numFmtId="0" fontId="2" fillId="0" borderId="6" xfId="2" applyFont="1" applyBorder="1" applyAlignment="1" applyProtection="1">
      <alignment horizontal="left"/>
    </xf>
    <xf numFmtId="0" fontId="2" fillId="0" borderId="5" xfId="2" applyFont="1" applyBorder="1" applyAlignment="1" applyProtection="1">
      <alignment horizontal="left"/>
    </xf>
    <xf numFmtId="0" fontId="4" fillId="0" borderId="0" xfId="2" applyFont="1" applyAlignment="1" applyProtection="1">
      <alignment horizont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21" fontId="0" fillId="0" borderId="1" xfId="0" applyNumberForma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assements%20courses%20cyclistes\CRCL\ENGAGES%20COURSES\SAISON%202015\ROUTE%20LIMOUSINE\ROUTE%20LIMOUSINE%20BI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Op"/>
      <sheetName val="Inscription"/>
      <sheetName val="PRIX D EQUIPE"/>
      <sheetName val="ENG Dep"/>
      <sheetName val="EMARGEMENT CLM"/>
      <sheetName val="EMARGEMENT LIGNE"/>
      <sheetName val="CLM INDIVIDUEL"/>
      <sheetName val="CLASSEMENT CLM"/>
      <sheetName val="CLASS INTERNET"/>
      <sheetName val="LIGNE"/>
      <sheetName val="CLASSEMENT LIGNE"/>
      <sheetName val="CLASSEMENT GENERAL FINAL"/>
      <sheetName val="ETAT RESULTAT CLM A3"/>
      <sheetName val="ETAT RESULTAT LIGNE A3"/>
      <sheetName val="ETAT RESULTAT GENERAL A3"/>
      <sheetName val="ETAT RESULT"/>
      <sheetName val="ETAT RES VERSO"/>
      <sheetName val="rapport jury"/>
      <sheetName val="Insertion CYCLISME"/>
    </sheetNames>
    <sheetDataSet>
      <sheetData sheetId="0"/>
      <sheetData sheetId="1">
        <row r="1">
          <cell r="D1" t="str">
            <v>ROUTE LIMOUSINE</v>
          </cell>
        </row>
        <row r="2">
          <cell r="D2" t="str">
            <v>CUSSAC - VAYRES</v>
          </cell>
          <cell r="G2">
            <v>87</v>
          </cell>
        </row>
        <row r="3">
          <cell r="D3" t="str">
            <v>Cyclo Racing Club Limousin</v>
          </cell>
        </row>
        <row r="4">
          <cell r="D4">
            <v>42138</v>
          </cell>
        </row>
        <row r="5">
          <cell r="D5" t="str">
            <v>1ères, 2èmes, 3èmes Catégories + juniors + PCO</v>
          </cell>
        </row>
        <row r="7">
          <cell r="F7">
            <v>12.5</v>
          </cell>
          <cell r="L7">
            <v>96</v>
          </cell>
        </row>
        <row r="8">
          <cell r="D8">
            <v>80</v>
          </cell>
          <cell r="F8">
            <v>79</v>
          </cell>
        </row>
        <row r="12">
          <cell r="A12">
            <v>1</v>
          </cell>
          <cell r="B12" t="str">
            <v>x</v>
          </cell>
          <cell r="C12" t="str">
            <v>JAMMET</v>
          </cell>
          <cell r="D12" t="str">
            <v>Damien</v>
          </cell>
          <cell r="E12" t="str">
            <v>A.C.RILHAC RANCON 2</v>
          </cell>
          <cell r="F12" t="str">
            <v>3ème Catégorie</v>
          </cell>
          <cell r="G12" t="str">
            <v>1487031034</v>
          </cell>
        </row>
        <row r="13">
          <cell r="A13">
            <v>2</v>
          </cell>
          <cell r="B13" t="str">
            <v>x</v>
          </cell>
          <cell r="C13" t="str">
            <v>ROBERT</v>
          </cell>
          <cell r="D13" t="str">
            <v>Guillaume</v>
          </cell>
          <cell r="E13" t="str">
            <v>A.C.RILHAC RANCON 2</v>
          </cell>
          <cell r="F13" t="str">
            <v>Pass`Cyclisme Open (D1)</v>
          </cell>
          <cell r="G13" t="str">
            <v>1487031029</v>
          </cell>
        </row>
        <row r="14">
          <cell r="A14">
            <v>3</v>
          </cell>
          <cell r="B14" t="str">
            <v>x</v>
          </cell>
          <cell r="C14" t="str">
            <v>CHATARD</v>
          </cell>
          <cell r="D14" t="str">
            <v>Jean-Michel</v>
          </cell>
          <cell r="E14" t="str">
            <v>A.C.RILHAC RANCON 2</v>
          </cell>
          <cell r="F14" t="str">
            <v>Pass`Cyclisme Open (D2)</v>
          </cell>
          <cell r="G14" t="str">
            <v>1487031033</v>
          </cell>
        </row>
        <row r="15">
          <cell r="A15">
            <v>4</v>
          </cell>
          <cell r="B15" t="str">
            <v>x</v>
          </cell>
          <cell r="C15" t="str">
            <v>RIVET</v>
          </cell>
          <cell r="D15" t="str">
            <v>Jean vincent</v>
          </cell>
          <cell r="E15" t="str">
            <v>A.C.RILHAC RANCON 2</v>
          </cell>
          <cell r="F15" t="str">
            <v>3ème Catégorie</v>
          </cell>
          <cell r="G15" t="str">
            <v>1487010119</v>
          </cell>
        </row>
        <row r="16">
          <cell r="A16">
            <v>5</v>
          </cell>
          <cell r="B16" t="str">
            <v>x</v>
          </cell>
          <cell r="C16" t="str">
            <v>PREVOT</v>
          </cell>
          <cell r="D16" t="str">
            <v>Nicolas</v>
          </cell>
          <cell r="E16" t="str">
            <v>A.C.RILHAC RANCON 2</v>
          </cell>
          <cell r="F16" t="str">
            <v>Pass`Cyclisme Open (D2)</v>
          </cell>
          <cell r="G16" t="str">
            <v>1487003029</v>
          </cell>
        </row>
        <row r="17">
          <cell r="A17">
            <v>6</v>
          </cell>
          <cell r="B17" t="str">
            <v>x</v>
          </cell>
          <cell r="C17" t="str">
            <v>BOYER</v>
          </cell>
          <cell r="D17" t="str">
            <v>Maxime</v>
          </cell>
          <cell r="E17" t="str">
            <v>U.V.LIMOUSINE 2</v>
          </cell>
          <cell r="F17" t="str">
            <v>3ème Catégorie</v>
          </cell>
          <cell r="G17" t="str">
            <v>1487006020</v>
          </cell>
        </row>
        <row r="18">
          <cell r="A18">
            <v>7</v>
          </cell>
          <cell r="B18" t="str">
            <v>x</v>
          </cell>
          <cell r="C18" t="str">
            <v>DELUCHE</v>
          </cell>
          <cell r="D18" t="str">
            <v>Christophe</v>
          </cell>
          <cell r="E18" t="str">
            <v>U.V.LIMOUSINE 2</v>
          </cell>
          <cell r="F18" t="str">
            <v>Pass'Cyclisme Open</v>
          </cell>
          <cell r="G18" t="str">
            <v>1487006098</v>
          </cell>
        </row>
        <row r="19">
          <cell r="A19">
            <v>8</v>
          </cell>
          <cell r="B19" t="str">
            <v>x</v>
          </cell>
          <cell r="C19" t="str">
            <v>MORANGE</v>
          </cell>
          <cell r="D19" t="str">
            <v>Alexis</v>
          </cell>
          <cell r="E19" t="str">
            <v>U.V.LIMOUSINE 2</v>
          </cell>
          <cell r="F19" t="str">
            <v>2ème Catégorie</v>
          </cell>
          <cell r="G19" t="str">
            <v>1487006005</v>
          </cell>
        </row>
        <row r="20">
          <cell r="A20">
            <v>9</v>
          </cell>
          <cell r="B20" t="str">
            <v>x</v>
          </cell>
          <cell r="C20" t="str">
            <v>NARDOT</v>
          </cell>
          <cell r="D20" t="str">
            <v>Robin</v>
          </cell>
          <cell r="E20" t="str">
            <v>U.V.LIMOUSINE 2</v>
          </cell>
          <cell r="F20" t="str">
            <v>Junior</v>
          </cell>
          <cell r="G20" t="str">
            <v>1487006047</v>
          </cell>
        </row>
        <row r="21">
          <cell r="A21">
            <v>10</v>
          </cell>
          <cell r="B21" t="str">
            <v>x</v>
          </cell>
          <cell r="C21" t="str">
            <v>SIROT</v>
          </cell>
          <cell r="D21" t="str">
            <v>Cédric</v>
          </cell>
          <cell r="E21" t="str">
            <v>U.V.LIMOUSINE 2</v>
          </cell>
          <cell r="F21" t="str">
            <v>3ème Catégorie</v>
          </cell>
          <cell r="G21" t="str">
            <v>1487006022</v>
          </cell>
        </row>
        <row r="22">
          <cell r="A22">
            <v>11</v>
          </cell>
          <cell r="B22" t="str">
            <v>x</v>
          </cell>
          <cell r="C22" t="str">
            <v>GIOUX</v>
          </cell>
          <cell r="D22" t="str">
            <v>Romain</v>
          </cell>
          <cell r="E22" t="str">
            <v>CREUSE OXYGENE 2</v>
          </cell>
          <cell r="F22" t="str">
            <v>1ère Catégorie</v>
          </cell>
          <cell r="G22" t="str">
            <v>1423029106</v>
          </cell>
        </row>
        <row r="23">
          <cell r="A23">
            <v>12</v>
          </cell>
          <cell r="B23" t="str">
            <v>x</v>
          </cell>
          <cell r="C23" t="str">
            <v>PRIVAT</v>
          </cell>
          <cell r="D23" t="str">
            <v>Jérémy</v>
          </cell>
          <cell r="E23" t="str">
            <v>CREUSE OXYGENE 2</v>
          </cell>
          <cell r="F23" t="str">
            <v>1ère Catégorie</v>
          </cell>
          <cell r="G23" t="str">
            <v>1423029200</v>
          </cell>
        </row>
        <row r="24">
          <cell r="A24">
            <v>13</v>
          </cell>
          <cell r="B24" t="str">
            <v>x</v>
          </cell>
          <cell r="C24" t="str">
            <v>COUVIDOUX</v>
          </cell>
          <cell r="D24" t="str">
            <v>Antoine</v>
          </cell>
          <cell r="E24" t="str">
            <v>CREUSE OXYGENE 2</v>
          </cell>
          <cell r="F24" t="str">
            <v>2ème Catégorie</v>
          </cell>
          <cell r="G24" t="str">
            <v>1423029545</v>
          </cell>
        </row>
        <row r="25">
          <cell r="A25">
            <v>14</v>
          </cell>
          <cell r="B25" t="str">
            <v>x</v>
          </cell>
          <cell r="C25" t="str">
            <v>LEFAURE</v>
          </cell>
          <cell r="D25" t="str">
            <v>Bastien</v>
          </cell>
          <cell r="E25" t="str">
            <v>CREUSE OXYGENE 2</v>
          </cell>
          <cell r="F25" t="str">
            <v>2ème Catégorie</v>
          </cell>
          <cell r="G25" t="str">
            <v>1423029134</v>
          </cell>
        </row>
        <row r="26">
          <cell r="A26">
            <v>15</v>
          </cell>
          <cell r="B26" t="str">
            <v>x</v>
          </cell>
          <cell r="C26" t="str">
            <v>LEPEE</v>
          </cell>
          <cell r="D26" t="str">
            <v>Hugo</v>
          </cell>
          <cell r="E26" t="str">
            <v>CREUSE OXYGENE 2</v>
          </cell>
          <cell r="F26" t="str">
            <v>2ème Catégorie</v>
          </cell>
          <cell r="G26" t="str">
            <v>1423029102</v>
          </cell>
        </row>
        <row r="27">
          <cell r="A27">
            <v>16</v>
          </cell>
          <cell r="B27" t="str">
            <v>x</v>
          </cell>
          <cell r="C27" t="str">
            <v>FILLEUL</v>
          </cell>
          <cell r="D27" t="str">
            <v>Paul</v>
          </cell>
          <cell r="E27" t="str">
            <v>CD 19 2</v>
          </cell>
          <cell r="F27" t="str">
            <v>Junior</v>
          </cell>
          <cell r="G27" t="str">
            <v>1487019022</v>
          </cell>
        </row>
        <row r="28">
          <cell r="A28">
            <v>17</v>
          </cell>
          <cell r="B28" t="str">
            <v>x</v>
          </cell>
          <cell r="C28" t="str">
            <v>PELLETIER</v>
          </cell>
          <cell r="D28" t="str">
            <v>Loïc</v>
          </cell>
          <cell r="E28" t="str">
            <v>CD 19 2</v>
          </cell>
          <cell r="F28" t="str">
            <v>3ème Catégorie</v>
          </cell>
          <cell r="G28" t="str">
            <v>1419011123</v>
          </cell>
        </row>
        <row r="29">
          <cell r="A29">
            <v>18</v>
          </cell>
          <cell r="B29" t="str">
            <v>x</v>
          </cell>
          <cell r="C29" t="str">
            <v>DALIER</v>
          </cell>
          <cell r="D29" t="str">
            <v>Quentin</v>
          </cell>
          <cell r="E29" t="str">
            <v>CD 19 2</v>
          </cell>
          <cell r="F29" t="str">
            <v>Junior</v>
          </cell>
          <cell r="G29" t="str">
            <v>1419012129</v>
          </cell>
        </row>
        <row r="30">
          <cell r="A30">
            <v>19</v>
          </cell>
          <cell r="B30" t="str">
            <v>x</v>
          </cell>
          <cell r="C30" t="str">
            <v>RAIGNAUD</v>
          </cell>
          <cell r="D30" t="str">
            <v>Valentin</v>
          </cell>
          <cell r="E30" t="str">
            <v>CD 19 2</v>
          </cell>
          <cell r="F30" t="str">
            <v>Junior</v>
          </cell>
          <cell r="G30" t="str">
            <v>1419022082</v>
          </cell>
        </row>
        <row r="31">
          <cell r="A31">
            <v>20</v>
          </cell>
          <cell r="B31" t="str">
            <v>x</v>
          </cell>
          <cell r="C31" t="str">
            <v>COSSE</v>
          </cell>
          <cell r="D31" t="str">
            <v>Pierre</v>
          </cell>
          <cell r="E31" t="str">
            <v>CD 19 2</v>
          </cell>
          <cell r="F31" t="str">
            <v>Junior</v>
          </cell>
          <cell r="G31" t="str">
            <v>1419022042</v>
          </cell>
        </row>
        <row r="32">
          <cell r="A32">
            <v>21</v>
          </cell>
          <cell r="B32" t="str">
            <v>x</v>
          </cell>
          <cell r="C32" t="str">
            <v>PRADEL</v>
          </cell>
          <cell r="D32" t="str">
            <v>Pierre</v>
          </cell>
          <cell r="E32" t="str">
            <v>V.C.TULLISTE 2</v>
          </cell>
          <cell r="F32" t="str">
            <v>2ème Catégorie</v>
          </cell>
          <cell r="G32" t="str">
            <v>1419016022</v>
          </cell>
        </row>
        <row r="33">
          <cell r="A33">
            <v>22</v>
          </cell>
          <cell r="B33" t="str">
            <v>x</v>
          </cell>
          <cell r="C33" t="str">
            <v>SIMOES</v>
          </cell>
          <cell r="D33" t="str">
            <v>Alexis</v>
          </cell>
          <cell r="E33" t="str">
            <v>V.C.TULLISTE 2</v>
          </cell>
          <cell r="F33" t="str">
            <v>3ème Catégorie</v>
          </cell>
          <cell r="G33" t="str">
            <v>1419016012</v>
          </cell>
        </row>
        <row r="34">
          <cell r="A34">
            <v>23</v>
          </cell>
          <cell r="B34" t="str">
            <v>x</v>
          </cell>
          <cell r="C34" t="str">
            <v>DA COSTA</v>
          </cell>
          <cell r="D34" t="str">
            <v>Tony</v>
          </cell>
          <cell r="E34" t="str">
            <v>V.C.TULLISTE 2</v>
          </cell>
          <cell r="F34" t="str">
            <v>Pass'Cyclisme Open</v>
          </cell>
          <cell r="G34" t="str">
            <v>1419016003</v>
          </cell>
        </row>
        <row r="35">
          <cell r="A35">
            <v>24</v>
          </cell>
          <cell r="B35" t="str">
            <v>x</v>
          </cell>
          <cell r="C35" t="str">
            <v xml:space="preserve">DAVID </v>
          </cell>
          <cell r="D35" t="str">
            <v>Sébastien</v>
          </cell>
          <cell r="E35" t="str">
            <v>V.C.TULLISTE 2</v>
          </cell>
          <cell r="F35" t="str">
            <v>Pass'Cyclisme Open</v>
          </cell>
          <cell r="G35" t="str">
            <v>14196016030</v>
          </cell>
        </row>
        <row r="36">
          <cell r="A36">
            <v>25</v>
          </cell>
          <cell r="B36" t="str">
            <v>x</v>
          </cell>
          <cell r="C36" t="str">
            <v>CYPRIEN</v>
          </cell>
          <cell r="D36" t="str">
            <v>Benjamin</v>
          </cell>
          <cell r="E36" t="str">
            <v>V.C.TULLISTE 2</v>
          </cell>
          <cell r="F36" t="str">
            <v>Pass'Cyclisme Open</v>
          </cell>
          <cell r="G36" t="str">
            <v>1419016028</v>
          </cell>
        </row>
        <row r="37">
          <cell r="A37">
            <v>26</v>
          </cell>
          <cell r="B37" t="str">
            <v>x</v>
          </cell>
          <cell r="C37" t="str">
            <v>FONFREDE</v>
          </cell>
          <cell r="D37" t="str">
            <v>François</v>
          </cell>
          <cell r="E37" t="str">
            <v>E-C-FELLETIN-USSEL-CRE-COR 2</v>
          </cell>
          <cell r="F37" t="str">
            <v>1ère Catégorie</v>
          </cell>
          <cell r="G37" t="str">
            <v>1423001014</v>
          </cell>
        </row>
        <row r="38">
          <cell r="A38">
            <v>27</v>
          </cell>
          <cell r="B38" t="str">
            <v>x</v>
          </cell>
          <cell r="C38" t="str">
            <v>BOMPEIX</v>
          </cell>
          <cell r="D38" t="str">
            <v>Dimitri</v>
          </cell>
          <cell r="E38" t="str">
            <v>E-C-FELLETIN-USSEL-CRE-COR 2</v>
          </cell>
          <cell r="F38" t="str">
            <v>2ème Catégorie</v>
          </cell>
          <cell r="G38" t="str">
            <v>1423001033</v>
          </cell>
        </row>
        <row r="39">
          <cell r="A39">
            <v>28</v>
          </cell>
          <cell r="B39" t="str">
            <v>x</v>
          </cell>
          <cell r="C39" t="str">
            <v>LAUMY</v>
          </cell>
          <cell r="D39" t="str">
            <v>Hadrien</v>
          </cell>
          <cell r="E39" t="str">
            <v>E-C-FELLETIN-USSEL-CRE-COR 2</v>
          </cell>
          <cell r="F39" t="str">
            <v>3ème Catégorie</v>
          </cell>
          <cell r="G39" t="str">
            <v>1423001018</v>
          </cell>
        </row>
        <row r="40">
          <cell r="A40">
            <v>29</v>
          </cell>
          <cell r="B40" t="str">
            <v>x</v>
          </cell>
          <cell r="C40" t="str">
            <v>FRACASSO</v>
          </cell>
          <cell r="D40" t="str">
            <v>Raphaël</v>
          </cell>
          <cell r="E40" t="str">
            <v>E-C-FELLETIN-USSEL-CRE-COR 2</v>
          </cell>
          <cell r="F40" t="str">
            <v>Junior</v>
          </cell>
          <cell r="G40" t="str">
            <v>1423001045</v>
          </cell>
        </row>
        <row r="41">
          <cell r="A41">
            <v>30</v>
          </cell>
          <cell r="B41" t="str">
            <v>x</v>
          </cell>
          <cell r="C41" t="str">
            <v>PETIT</v>
          </cell>
          <cell r="D41" t="str">
            <v>Baptiste</v>
          </cell>
          <cell r="E41" t="str">
            <v>E-C-FELLETIN-USSEL-CRE-COR 2</v>
          </cell>
          <cell r="F41" t="str">
            <v>Pass`Cyclisme Open (D1)</v>
          </cell>
          <cell r="G41" t="str">
            <v>1423001052</v>
          </cell>
        </row>
        <row r="42">
          <cell r="A42">
            <v>31</v>
          </cell>
          <cell r="B42" t="str">
            <v>x</v>
          </cell>
          <cell r="C42" t="str">
            <v>LUREAU</v>
          </cell>
          <cell r="D42" t="str">
            <v>Fabien</v>
          </cell>
          <cell r="E42" t="str">
            <v>U.C.CONDAT</v>
          </cell>
          <cell r="F42" t="str">
            <v>3ème Catégorie</v>
          </cell>
          <cell r="G42" t="str">
            <v>1487039131</v>
          </cell>
        </row>
        <row r="43">
          <cell r="A43">
            <v>32</v>
          </cell>
          <cell r="B43" t="str">
            <v>x</v>
          </cell>
          <cell r="C43" t="str">
            <v>MATHIEU</v>
          </cell>
          <cell r="D43" t="str">
            <v>Thibaut</v>
          </cell>
          <cell r="E43" t="str">
            <v>U.C.CONDAT</v>
          </cell>
          <cell r="F43" t="str">
            <v>3ème Catégorie</v>
          </cell>
          <cell r="G43" t="str">
            <v>1487039277</v>
          </cell>
        </row>
        <row r="44">
          <cell r="A44">
            <v>33</v>
          </cell>
          <cell r="B44" t="str">
            <v>x</v>
          </cell>
          <cell r="C44" t="str">
            <v>LAJOUMARD</v>
          </cell>
          <cell r="D44" t="str">
            <v>Léo</v>
          </cell>
          <cell r="E44" t="str">
            <v>U.C.CONDAT</v>
          </cell>
          <cell r="F44" t="str">
            <v>Junior</v>
          </cell>
          <cell r="G44" t="str">
            <v>1487039230</v>
          </cell>
        </row>
        <row r="45">
          <cell r="A45">
            <v>34</v>
          </cell>
          <cell r="B45" t="str">
            <v>x</v>
          </cell>
          <cell r="C45" t="str">
            <v>RUCHAUD</v>
          </cell>
          <cell r="D45" t="str">
            <v>Maxime</v>
          </cell>
          <cell r="E45" t="str">
            <v>U.C.CONDAT</v>
          </cell>
          <cell r="F45" t="str">
            <v>Junior</v>
          </cell>
          <cell r="G45" t="str">
            <v>1487039007</v>
          </cell>
        </row>
        <row r="46">
          <cell r="A46">
            <v>35</v>
          </cell>
          <cell r="B46" t="str">
            <v>x</v>
          </cell>
          <cell r="C46" t="str">
            <v>LEPROUX</v>
          </cell>
          <cell r="D46" t="str">
            <v>Simon</v>
          </cell>
          <cell r="E46" t="str">
            <v>U.C.CONDAT</v>
          </cell>
          <cell r="F46" t="str">
            <v>Pass`Cyclisme Open (D1)</v>
          </cell>
          <cell r="G46" t="str">
            <v>1487039150</v>
          </cell>
        </row>
        <row r="47">
          <cell r="A47">
            <v>36</v>
          </cell>
          <cell r="B47" t="str">
            <v>x</v>
          </cell>
          <cell r="C47" t="str">
            <v>BENARFA</v>
          </cell>
          <cell r="D47" t="str">
            <v>Rémi</v>
          </cell>
          <cell r="E47" t="str">
            <v>OCCITANE CF</v>
          </cell>
          <cell r="F47" t="str">
            <v>1ère Catégorie</v>
          </cell>
          <cell r="G47" t="str">
            <v>2282043161</v>
          </cell>
        </row>
        <row r="48">
          <cell r="A48">
            <v>37</v>
          </cell>
          <cell r="B48" t="str">
            <v>x</v>
          </cell>
          <cell r="C48" t="str">
            <v>BONNEMAYRE</v>
          </cell>
          <cell r="D48" t="str">
            <v>Bastien</v>
          </cell>
          <cell r="E48" t="str">
            <v>OCCITANE CF</v>
          </cell>
          <cell r="F48" t="str">
            <v>2ème Catégorie</v>
          </cell>
          <cell r="G48" t="str">
            <v>2231139012</v>
          </cell>
        </row>
        <row r="49">
          <cell r="A49">
            <v>38</v>
          </cell>
          <cell r="B49" t="str">
            <v>x</v>
          </cell>
          <cell r="C49" t="str">
            <v>LOUBEAU</v>
          </cell>
          <cell r="D49" t="str">
            <v>Jérémy</v>
          </cell>
          <cell r="E49" t="str">
            <v>OCCITANE CF</v>
          </cell>
          <cell r="F49" t="str">
            <v>1ère Catégorie</v>
          </cell>
          <cell r="G49" t="str">
            <v>2281031066</v>
          </cell>
        </row>
        <row r="50">
          <cell r="A50">
            <v>39</v>
          </cell>
          <cell r="B50" t="str">
            <v>x</v>
          </cell>
          <cell r="C50" t="str">
            <v>ALFONSO</v>
          </cell>
          <cell r="D50" t="str">
            <v>Thomas</v>
          </cell>
          <cell r="E50" t="str">
            <v>OCCITANE CF</v>
          </cell>
          <cell r="F50" t="str">
            <v>2ème Catégorie</v>
          </cell>
          <cell r="G50" t="str">
            <v>2281031078</v>
          </cell>
        </row>
        <row r="51">
          <cell r="A51">
            <v>40</v>
          </cell>
          <cell r="B51" t="str">
            <v>x</v>
          </cell>
          <cell r="C51" t="str">
            <v>CROCHARD</v>
          </cell>
          <cell r="D51" t="str">
            <v>Axel</v>
          </cell>
          <cell r="E51" t="str">
            <v>OCCITANE CF</v>
          </cell>
          <cell r="F51" t="str">
            <v>1ère Catégorie</v>
          </cell>
          <cell r="G51" t="str">
            <v>2212032161</v>
          </cell>
        </row>
        <row r="52">
          <cell r="A52">
            <v>41</v>
          </cell>
          <cell r="B52" t="str">
            <v>x</v>
          </cell>
          <cell r="C52" t="str">
            <v>LEROSEY</v>
          </cell>
          <cell r="D52" t="str">
            <v>Mehdi</v>
          </cell>
          <cell r="E52" t="str">
            <v>CD 23</v>
          </cell>
          <cell r="F52" t="str">
            <v>3ème Catégorie</v>
          </cell>
          <cell r="G52" t="str">
            <v>1423029167</v>
          </cell>
        </row>
        <row r="53">
          <cell r="A53">
            <v>42</v>
          </cell>
          <cell r="B53" t="str">
            <v>x</v>
          </cell>
          <cell r="C53" t="str">
            <v>CHAMBET</v>
          </cell>
          <cell r="D53" t="str">
            <v>Priscillien</v>
          </cell>
          <cell r="E53" t="str">
            <v>CD 23</v>
          </cell>
          <cell r="F53" t="str">
            <v>2ème Catégorie</v>
          </cell>
          <cell r="G53" t="str">
            <v>1423028006</v>
          </cell>
        </row>
        <row r="54">
          <cell r="A54">
            <v>43</v>
          </cell>
          <cell r="B54" t="str">
            <v>x</v>
          </cell>
          <cell r="C54" t="str">
            <v>MOUTAUD</v>
          </cell>
          <cell r="D54" t="str">
            <v>Nicolas</v>
          </cell>
          <cell r="E54" t="str">
            <v>CD 23</v>
          </cell>
          <cell r="F54" t="str">
            <v>3ème Catégorie</v>
          </cell>
          <cell r="G54" t="str">
            <v>1423028081</v>
          </cell>
        </row>
        <row r="55">
          <cell r="A55">
            <v>44</v>
          </cell>
          <cell r="B55" t="str">
            <v>x</v>
          </cell>
          <cell r="C55" t="str">
            <v>MATIGOT</v>
          </cell>
          <cell r="D55" t="str">
            <v>Antoine</v>
          </cell>
          <cell r="E55" t="str">
            <v>CD 23</v>
          </cell>
          <cell r="F55" t="str">
            <v>Junior</v>
          </cell>
          <cell r="G55" t="str">
            <v>1423029037</v>
          </cell>
        </row>
        <row r="56">
          <cell r="A56">
            <v>45</v>
          </cell>
          <cell r="B56" t="str">
            <v>x</v>
          </cell>
          <cell r="C56" t="str">
            <v>CLEMENT</v>
          </cell>
          <cell r="D56" t="str">
            <v>Erwan</v>
          </cell>
          <cell r="E56" t="str">
            <v>CD 23</v>
          </cell>
          <cell r="F56" t="str">
            <v>Junior</v>
          </cell>
          <cell r="G56" t="str">
            <v>1423032012</v>
          </cell>
        </row>
        <row r="57">
          <cell r="A57">
            <v>46</v>
          </cell>
          <cell r="B57" t="str">
            <v>x</v>
          </cell>
          <cell r="C57" t="str">
            <v>DELPECH</v>
          </cell>
          <cell r="D57" t="str">
            <v>Jean Luc</v>
          </cell>
          <cell r="E57" t="str">
            <v>EC TRELISSAC COULOUNIEIX 24</v>
          </cell>
          <cell r="F57" t="str">
            <v>1ère Catégorie</v>
          </cell>
          <cell r="G57" t="str">
            <v>0224255026</v>
          </cell>
        </row>
        <row r="58">
          <cell r="A58">
            <v>47</v>
          </cell>
          <cell r="B58" t="str">
            <v>x</v>
          </cell>
          <cell r="C58" t="str">
            <v>JENNET</v>
          </cell>
          <cell r="D58" t="str">
            <v>Nicolas</v>
          </cell>
          <cell r="E58" t="str">
            <v>EC TRELISSAC COULOUNIEIX 24</v>
          </cell>
          <cell r="F58" t="str">
            <v>3ème Catégorie</v>
          </cell>
          <cell r="G58" t="str">
            <v>0224255076</v>
          </cell>
        </row>
        <row r="59">
          <cell r="A59">
            <v>48</v>
          </cell>
          <cell r="B59" t="str">
            <v>x</v>
          </cell>
          <cell r="C59" t="str">
            <v>BENEYROL</v>
          </cell>
          <cell r="D59" t="str">
            <v>Jérémy</v>
          </cell>
          <cell r="E59" t="str">
            <v>EC TRELISSAC COULOUNIEIX 24</v>
          </cell>
          <cell r="F59" t="str">
            <v>2ème Catégorie</v>
          </cell>
          <cell r="G59" t="str">
            <v>0224255070</v>
          </cell>
        </row>
        <row r="60">
          <cell r="A60">
            <v>49</v>
          </cell>
          <cell r="B60" t="str">
            <v>x</v>
          </cell>
          <cell r="C60" t="str">
            <v>EYNARD</v>
          </cell>
          <cell r="D60" t="str">
            <v>Guillaume</v>
          </cell>
          <cell r="E60" t="str">
            <v>EC TRELISSAC COULOUNIEIX 24</v>
          </cell>
          <cell r="F60" t="str">
            <v>3ème Catégorie</v>
          </cell>
          <cell r="G60" t="str">
            <v>0224255093</v>
          </cell>
        </row>
        <row r="61">
          <cell r="A61">
            <v>50</v>
          </cell>
          <cell r="B61" t="str">
            <v>x</v>
          </cell>
          <cell r="C61" t="str">
            <v>GARRAUD</v>
          </cell>
          <cell r="D61" t="str">
            <v>Simon</v>
          </cell>
          <cell r="E61" t="str">
            <v>EC TRELISSAC COULOUNIEIX 24</v>
          </cell>
          <cell r="F61" t="str">
            <v>Junior</v>
          </cell>
          <cell r="G61" t="str">
            <v>0224255035</v>
          </cell>
        </row>
        <row r="62">
          <cell r="A62">
            <v>51</v>
          </cell>
          <cell r="B62" t="str">
            <v>x</v>
          </cell>
          <cell r="C62" t="str">
            <v>COLOMINE</v>
          </cell>
          <cell r="D62" t="str">
            <v>David</v>
          </cell>
          <cell r="E62" t="str">
            <v>A.C.RILHAC RANCON 1</v>
          </cell>
          <cell r="F62" t="str">
            <v>3ème Catégorie</v>
          </cell>
          <cell r="G62" t="str">
            <v>1487031018</v>
          </cell>
        </row>
        <row r="63">
          <cell r="A63">
            <v>52</v>
          </cell>
          <cell r="B63" t="str">
            <v>x</v>
          </cell>
          <cell r="C63" t="str">
            <v>GEAUJAR</v>
          </cell>
          <cell r="D63" t="str">
            <v>Emeric</v>
          </cell>
          <cell r="E63" t="str">
            <v>A.C.RILHAC RANCON 1</v>
          </cell>
          <cell r="F63" t="str">
            <v>3ème Catégorie</v>
          </cell>
          <cell r="G63" t="str">
            <v>1487031025</v>
          </cell>
        </row>
        <row r="64">
          <cell r="A64">
            <v>53</v>
          </cell>
          <cell r="B64" t="str">
            <v>x</v>
          </cell>
          <cell r="C64" t="str">
            <v>MARSAUDON</v>
          </cell>
          <cell r="D64" t="str">
            <v>Nicolas</v>
          </cell>
          <cell r="E64" t="str">
            <v>A.C.RILHAC RANCON 1</v>
          </cell>
          <cell r="F64" t="str">
            <v>3ème Catégorie</v>
          </cell>
          <cell r="G64" t="str">
            <v>1487031019</v>
          </cell>
        </row>
        <row r="65">
          <cell r="A65">
            <v>54</v>
          </cell>
          <cell r="B65" t="str">
            <v>x</v>
          </cell>
          <cell r="C65" t="str">
            <v>RAYMONDAUD</v>
          </cell>
          <cell r="D65" t="str">
            <v>Fabien</v>
          </cell>
          <cell r="E65" t="str">
            <v>A.C.RILHAC RANCON 1</v>
          </cell>
          <cell r="F65" t="str">
            <v>3ème Catégorie</v>
          </cell>
          <cell r="G65" t="str">
            <v>1487031032</v>
          </cell>
        </row>
        <row r="66">
          <cell r="A66">
            <v>55</v>
          </cell>
          <cell r="B66" t="str">
            <v>x</v>
          </cell>
          <cell r="C66" t="str">
            <v>REJASSE</v>
          </cell>
          <cell r="D66" t="str">
            <v>Cyrille</v>
          </cell>
          <cell r="E66" t="str">
            <v>A.C.RILHAC RANCON 1</v>
          </cell>
          <cell r="F66" t="str">
            <v>3ème Catégorie</v>
          </cell>
          <cell r="G66" t="str">
            <v>1487031031</v>
          </cell>
        </row>
        <row r="67">
          <cell r="A67">
            <v>56</v>
          </cell>
          <cell r="B67" t="str">
            <v>x</v>
          </cell>
          <cell r="C67" t="str">
            <v>BABORIER</v>
          </cell>
          <cell r="D67" t="str">
            <v>Davy</v>
          </cell>
          <cell r="E67" t="str">
            <v>CD 19 1</v>
          </cell>
          <cell r="F67" t="str">
            <v>3ème Catégorie</v>
          </cell>
          <cell r="G67" t="str">
            <v>1487038089</v>
          </cell>
        </row>
        <row r="68">
          <cell r="A68">
            <v>57</v>
          </cell>
          <cell r="B68" t="str">
            <v>x</v>
          </cell>
          <cell r="C68" t="str">
            <v>DELORD</v>
          </cell>
          <cell r="D68" t="str">
            <v>Kévin</v>
          </cell>
          <cell r="E68" t="str">
            <v>CD 19 1</v>
          </cell>
          <cell r="F68" t="str">
            <v>2ème Catégorie</v>
          </cell>
          <cell r="G68" t="str">
            <v>1419011087</v>
          </cell>
        </row>
        <row r="69">
          <cell r="A69">
            <v>58</v>
          </cell>
          <cell r="B69" t="str">
            <v>x</v>
          </cell>
          <cell r="C69" t="str">
            <v>BREUX</v>
          </cell>
          <cell r="D69" t="str">
            <v>Dimitri</v>
          </cell>
          <cell r="E69" t="str">
            <v>CD 19 1</v>
          </cell>
          <cell r="F69" t="str">
            <v>3ème Catégorie</v>
          </cell>
          <cell r="G69" t="str">
            <v>1419011044</v>
          </cell>
        </row>
        <row r="70">
          <cell r="A70">
            <v>59</v>
          </cell>
          <cell r="B70" t="str">
            <v>x</v>
          </cell>
          <cell r="C70" t="str">
            <v>MAURY</v>
          </cell>
          <cell r="D70" t="str">
            <v>Quentin</v>
          </cell>
          <cell r="E70" t="str">
            <v>CD 19 1</v>
          </cell>
          <cell r="F70" t="str">
            <v>Junior</v>
          </cell>
          <cell r="G70" t="str">
            <v>1419012036</v>
          </cell>
        </row>
        <row r="71">
          <cell r="A71">
            <v>60</v>
          </cell>
          <cell r="B71" t="str">
            <v>x</v>
          </cell>
          <cell r="C71" t="str">
            <v>DECUIGNIERE</v>
          </cell>
          <cell r="D71" t="str">
            <v>Tony</v>
          </cell>
          <cell r="E71" t="str">
            <v>CD 19 1</v>
          </cell>
          <cell r="F71" t="str">
            <v>Junior</v>
          </cell>
          <cell r="G71" t="str">
            <v>1419022036</v>
          </cell>
        </row>
        <row r="72">
          <cell r="A72">
            <v>61</v>
          </cell>
          <cell r="B72" t="str">
            <v>x</v>
          </cell>
          <cell r="C72" t="str">
            <v>BUISSON</v>
          </cell>
          <cell r="D72" t="str">
            <v>Julien</v>
          </cell>
          <cell r="E72" t="str">
            <v>U.V.LIMOUSINE 1</v>
          </cell>
          <cell r="F72" t="str">
            <v>1ère Catégorie</v>
          </cell>
          <cell r="G72" t="str">
            <v>1487006124</v>
          </cell>
        </row>
        <row r="73">
          <cell r="A73">
            <v>62</v>
          </cell>
          <cell r="B73" t="str">
            <v>x</v>
          </cell>
          <cell r="C73" t="str">
            <v>CAUDOUX</v>
          </cell>
          <cell r="D73" t="str">
            <v>Alexandre</v>
          </cell>
          <cell r="E73" t="str">
            <v>U.V.LIMOUSINE 1</v>
          </cell>
          <cell r="F73" t="str">
            <v>1ère Catégorie</v>
          </cell>
          <cell r="G73" t="str">
            <v>1487006191</v>
          </cell>
        </row>
        <row r="74">
          <cell r="A74">
            <v>63</v>
          </cell>
          <cell r="B74" t="str">
            <v>x</v>
          </cell>
          <cell r="C74" t="str">
            <v>LE FRANCOIS</v>
          </cell>
          <cell r="D74" t="str">
            <v>Romain</v>
          </cell>
          <cell r="E74" t="str">
            <v>U.V.LIMOUSINE 1</v>
          </cell>
          <cell r="F74" t="str">
            <v>1ère Catégorie</v>
          </cell>
          <cell r="G74" t="str">
            <v>1487006230</v>
          </cell>
        </row>
        <row r="75">
          <cell r="A75">
            <v>64</v>
          </cell>
          <cell r="B75" t="str">
            <v>x</v>
          </cell>
          <cell r="C75" t="str">
            <v>MORANGE</v>
          </cell>
          <cell r="D75" t="str">
            <v>Pierre Henri</v>
          </cell>
          <cell r="E75" t="str">
            <v>U.V.LIMOUSINE 1</v>
          </cell>
          <cell r="F75" t="str">
            <v>2ème Catégorie</v>
          </cell>
          <cell r="G75" t="str">
            <v>1487006012</v>
          </cell>
        </row>
        <row r="76">
          <cell r="A76">
            <v>65</v>
          </cell>
          <cell r="B76" t="str">
            <v>x</v>
          </cell>
          <cell r="C76" t="str">
            <v>DULAU</v>
          </cell>
          <cell r="D76" t="str">
            <v>Maxime</v>
          </cell>
          <cell r="E76" t="str">
            <v>U.V.LIMOUSINE 1</v>
          </cell>
          <cell r="F76" t="str">
            <v>3ème Catégorie</v>
          </cell>
          <cell r="G76" t="str">
            <v>1487006038</v>
          </cell>
        </row>
        <row r="77">
          <cell r="A77">
            <v>66</v>
          </cell>
          <cell r="B77" t="str">
            <v>x</v>
          </cell>
          <cell r="C77" t="str">
            <v>CHASSAGNE</v>
          </cell>
          <cell r="D77" t="str">
            <v>Thomas</v>
          </cell>
          <cell r="E77" t="str">
            <v>V.C.TULLISTE 1</v>
          </cell>
          <cell r="F77" t="str">
            <v>1ère Catégorie</v>
          </cell>
          <cell r="G77" t="str">
            <v>1419016021</v>
          </cell>
        </row>
        <row r="78">
          <cell r="A78">
            <v>67</v>
          </cell>
          <cell r="B78" t="str">
            <v>x</v>
          </cell>
          <cell r="C78" t="str">
            <v>LAMY</v>
          </cell>
          <cell r="D78" t="str">
            <v>Julien</v>
          </cell>
          <cell r="E78" t="str">
            <v>V.C.TULLISTE 1</v>
          </cell>
          <cell r="F78" t="str">
            <v>1ère Catégorie</v>
          </cell>
          <cell r="G78" t="str">
            <v>1419016023</v>
          </cell>
        </row>
        <row r="79">
          <cell r="A79">
            <v>68</v>
          </cell>
          <cell r="B79" t="str">
            <v>x</v>
          </cell>
          <cell r="C79" t="str">
            <v>BARRY</v>
          </cell>
          <cell r="D79" t="str">
            <v>David</v>
          </cell>
          <cell r="E79" t="str">
            <v>V.C.TULLISTE 1</v>
          </cell>
          <cell r="F79" t="str">
            <v>2ème Catégorie</v>
          </cell>
          <cell r="G79" t="str">
            <v>1419016027</v>
          </cell>
        </row>
        <row r="80">
          <cell r="A80">
            <v>69</v>
          </cell>
          <cell r="B80" t="str">
            <v>x</v>
          </cell>
          <cell r="C80" t="str">
            <v>VILLETTE</v>
          </cell>
          <cell r="D80" t="str">
            <v>Florian</v>
          </cell>
          <cell r="E80" t="str">
            <v>V.C.TULLISTE 1</v>
          </cell>
          <cell r="F80" t="str">
            <v>2ème Catégorie</v>
          </cell>
          <cell r="G80" t="str">
            <v>1419016024</v>
          </cell>
        </row>
        <row r="81">
          <cell r="A81">
            <v>70</v>
          </cell>
          <cell r="B81" t="str">
            <v>x</v>
          </cell>
          <cell r="C81" t="str">
            <v>CLUZAN PRINCE</v>
          </cell>
          <cell r="D81" t="str">
            <v>Morgan</v>
          </cell>
          <cell r="E81" t="str">
            <v>V.C.TULLISTE 1</v>
          </cell>
          <cell r="F81" t="str">
            <v>3ème Catégorie</v>
          </cell>
          <cell r="G81" t="str">
            <v>1419016018</v>
          </cell>
        </row>
        <row r="82">
          <cell r="A82">
            <v>71</v>
          </cell>
          <cell r="B82" t="str">
            <v>x</v>
          </cell>
          <cell r="C82" t="str">
            <v>MENANT</v>
          </cell>
          <cell r="D82" t="str">
            <v>Corentin</v>
          </cell>
          <cell r="E82" t="str">
            <v>CREUSE OXYGENE 1</v>
          </cell>
          <cell r="F82" t="str">
            <v>1ère Catégorie</v>
          </cell>
          <cell r="G82" t="str">
            <v>1423029103</v>
          </cell>
        </row>
        <row r="83">
          <cell r="A83">
            <v>72</v>
          </cell>
          <cell r="B83" t="str">
            <v>x</v>
          </cell>
          <cell r="C83" t="str">
            <v>DUFOUR</v>
          </cell>
          <cell r="D83" t="str">
            <v>Florian</v>
          </cell>
          <cell r="E83" t="str">
            <v>CREUSE OXYGENE 1</v>
          </cell>
          <cell r="F83" t="str">
            <v>2ème Catégorie</v>
          </cell>
          <cell r="G83" t="str">
            <v>1423029194</v>
          </cell>
        </row>
        <row r="84">
          <cell r="A84">
            <v>73</v>
          </cell>
          <cell r="B84" t="str">
            <v>x</v>
          </cell>
          <cell r="C84" t="str">
            <v>AUBARD</v>
          </cell>
          <cell r="D84" t="str">
            <v>Thomas</v>
          </cell>
          <cell r="E84" t="str">
            <v>CREUSE OXYGENE 1</v>
          </cell>
          <cell r="F84" t="str">
            <v>Junior</v>
          </cell>
          <cell r="G84" t="str">
            <v>1423029071</v>
          </cell>
        </row>
        <row r="85">
          <cell r="A85">
            <v>74</v>
          </cell>
          <cell r="B85" t="str">
            <v>x</v>
          </cell>
          <cell r="C85" t="str">
            <v>GRALL</v>
          </cell>
          <cell r="D85" t="str">
            <v>Lucas</v>
          </cell>
          <cell r="E85" t="str">
            <v>CREUSE OXYGENE 1</v>
          </cell>
          <cell r="F85" t="str">
            <v>Junior</v>
          </cell>
          <cell r="G85" t="str">
            <v>1423029166</v>
          </cell>
        </row>
        <row r="86">
          <cell r="A86">
            <v>75</v>
          </cell>
          <cell r="B86" t="str">
            <v>x</v>
          </cell>
          <cell r="C86" t="str">
            <v>GRIFFOUL</v>
          </cell>
          <cell r="D86" t="str">
            <v>Théo</v>
          </cell>
          <cell r="E86" t="str">
            <v>CREUSE OXYGENE 1</v>
          </cell>
          <cell r="F86" t="str">
            <v>Junior</v>
          </cell>
          <cell r="G86" t="str">
            <v>1423029070</v>
          </cell>
        </row>
        <row r="87">
          <cell r="A87">
            <v>76</v>
          </cell>
          <cell r="B87" t="str">
            <v>x</v>
          </cell>
          <cell r="C87" t="str">
            <v>MASDUPUY</v>
          </cell>
          <cell r="D87" t="str">
            <v>Jean-Luc</v>
          </cell>
          <cell r="E87" t="str">
            <v>E-C-FELLETIN-USSEL-CRE-COR 1</v>
          </cell>
          <cell r="F87" t="str">
            <v>1ère Catégorie</v>
          </cell>
          <cell r="G87" t="str">
            <v>1423001021</v>
          </cell>
        </row>
        <row r="88">
          <cell r="A88">
            <v>77</v>
          </cell>
          <cell r="C88" t="str">
            <v>PETIOT</v>
          </cell>
          <cell r="D88" t="str">
            <v>Kévin</v>
          </cell>
          <cell r="E88" t="str">
            <v>E-C-FELLETIN-USSEL-CRE-COR 1</v>
          </cell>
          <cell r="F88" t="str">
            <v>1ère Catégorie</v>
          </cell>
          <cell r="G88" t="str">
            <v>1423001048</v>
          </cell>
        </row>
        <row r="89">
          <cell r="A89">
            <v>78</v>
          </cell>
          <cell r="B89" t="str">
            <v>x</v>
          </cell>
          <cell r="C89" t="str">
            <v>STAELEN</v>
          </cell>
          <cell r="D89" t="str">
            <v>Marc</v>
          </cell>
          <cell r="E89" t="str">
            <v>E-C-FELLETIN-USSEL-CRE-COR 1</v>
          </cell>
          <cell r="F89" t="str">
            <v>1ère Catégorie</v>
          </cell>
          <cell r="G89" t="str">
            <v>1423001026</v>
          </cell>
        </row>
        <row r="90">
          <cell r="A90">
            <v>79</v>
          </cell>
          <cell r="B90" t="str">
            <v>x</v>
          </cell>
          <cell r="C90" t="str">
            <v>BARON</v>
          </cell>
          <cell r="D90" t="str">
            <v>ERIC</v>
          </cell>
          <cell r="E90" t="str">
            <v>E-C-FELLETIN-USSEL-CRE-COR 1</v>
          </cell>
          <cell r="F90" t="str">
            <v>2ème Catégorie</v>
          </cell>
          <cell r="G90" t="str">
            <v>1423001010</v>
          </cell>
        </row>
        <row r="91">
          <cell r="A91">
            <v>80</v>
          </cell>
          <cell r="B91" t="str">
            <v>x</v>
          </cell>
          <cell r="C91" t="str">
            <v>PETITEAU</v>
          </cell>
          <cell r="D91" t="str">
            <v>Valentin</v>
          </cell>
          <cell r="E91" t="str">
            <v>E-C-FELLETIN-USSEL-CRE-COR 1</v>
          </cell>
          <cell r="F91" t="str">
            <v>2ème Catégorie</v>
          </cell>
          <cell r="G91" t="str">
            <v>1423001049</v>
          </cell>
        </row>
      </sheetData>
      <sheetData sheetId="2"/>
      <sheetData sheetId="3"/>
      <sheetData sheetId="4"/>
      <sheetData sheetId="5"/>
      <sheetData sheetId="6">
        <row r="45">
          <cell r="AC45" t="str">
            <v>OCCITANE CF</v>
          </cell>
          <cell r="AK45">
            <v>1.126909722222222E-2</v>
          </cell>
        </row>
        <row r="46">
          <cell r="AC46" t="str">
            <v>U.V.LIMOUSINE 1</v>
          </cell>
          <cell r="AK46">
            <v>1.1558449074074073E-2</v>
          </cell>
        </row>
        <row r="47">
          <cell r="AC47" t="str">
            <v>V.C.TULLISTE 1</v>
          </cell>
          <cell r="AK47">
            <v>1.1755208333333331E-2</v>
          </cell>
        </row>
        <row r="48">
          <cell r="AC48" t="str">
            <v>CD 23</v>
          </cell>
          <cell r="AK48">
            <v>1.1838773148148149E-2</v>
          </cell>
        </row>
        <row r="49">
          <cell r="AC49" t="str">
            <v>EC TRELISSAC COULOUNIEIX 24</v>
          </cell>
          <cell r="AK49">
            <v>1.1879629629629629E-2</v>
          </cell>
        </row>
        <row r="50">
          <cell r="AC50" t="str">
            <v>E-C-FELLETIN-USSEL-CRE-COR 1</v>
          </cell>
          <cell r="AK50">
            <v>1.1942592592592593E-2</v>
          </cell>
        </row>
        <row r="51">
          <cell r="AC51" t="str">
            <v>CREUSE OXYGENE 2</v>
          </cell>
          <cell r="AK51">
            <v>1.1962384259259259E-2</v>
          </cell>
        </row>
        <row r="52">
          <cell r="AC52" t="str">
            <v>E-C-FELLETIN-USSEL-CRE-COR 2</v>
          </cell>
          <cell r="AK52">
            <v>1.1978703703703701E-2</v>
          </cell>
        </row>
        <row r="53">
          <cell r="AC53" t="str">
            <v>A.C.RILHAC RANCON 1</v>
          </cell>
          <cell r="AK53">
            <v>1.2111805555555554E-2</v>
          </cell>
        </row>
        <row r="54">
          <cell r="AC54" t="str">
            <v>CD 19 1</v>
          </cell>
          <cell r="AK54">
            <v>1.212337962962963E-2</v>
          </cell>
        </row>
        <row r="55">
          <cell r="AC55" t="str">
            <v>CREUSE OXYGENE 1</v>
          </cell>
          <cell r="AK55">
            <v>1.2123726851851853E-2</v>
          </cell>
        </row>
        <row r="56">
          <cell r="AC56" t="str">
            <v>U.V.LIMOUSINE 2</v>
          </cell>
          <cell r="AK56">
            <v>1.2139699074074075E-2</v>
          </cell>
        </row>
        <row r="57">
          <cell r="AC57" t="str">
            <v>V.C.TULLISTE 2</v>
          </cell>
          <cell r="AK57">
            <v>1.235486111111111E-2</v>
          </cell>
        </row>
        <row r="58">
          <cell r="AC58" t="str">
            <v>A.C.RILHAC RANCON 2</v>
          </cell>
          <cell r="AK58">
            <v>1.2392129629629628E-2</v>
          </cell>
        </row>
        <row r="59">
          <cell r="AC59" t="str">
            <v>U.C.CONDAT</v>
          </cell>
          <cell r="AK59">
            <v>1.2669560185185185E-2</v>
          </cell>
        </row>
        <row r="60">
          <cell r="AC60" t="str">
            <v>CD 19 2</v>
          </cell>
          <cell r="AK60">
            <v>1.3131018518518516E-2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>
    <tabColor rgb="FF00B0F0"/>
  </sheetPr>
  <dimension ref="A1:V39"/>
  <sheetViews>
    <sheetView showGridLines="0" showZeros="0" tabSelected="1" defaultGridColor="0" colorId="62" zoomScale="75" zoomScaleNormal="75" workbookViewId="0">
      <selection activeCell="P46" sqref="P46"/>
    </sheetView>
  </sheetViews>
  <sheetFormatPr baseColWidth="10" defaultRowHeight="12.75"/>
  <cols>
    <col min="1" max="1" width="7" style="1" customWidth="1"/>
    <col min="2" max="2" width="6.7109375" style="1" customWidth="1"/>
    <col min="3" max="3" width="7" style="1" customWidth="1"/>
    <col min="4" max="5" width="6.7109375" style="1" customWidth="1"/>
    <col min="6" max="10" width="6.28515625" style="1" customWidth="1"/>
    <col min="11" max="11" width="10.7109375" style="1" customWidth="1"/>
    <col min="12" max="12" width="7" style="1" customWidth="1"/>
    <col min="13" max="13" width="8.28515625" style="1" customWidth="1"/>
    <col min="14" max="14" width="10" style="1" customWidth="1"/>
    <col min="15" max="15" width="11.42578125" style="1" customWidth="1"/>
    <col min="16" max="18" width="11.42578125" style="1"/>
    <col min="19" max="19" width="11.42578125" style="1" customWidth="1"/>
    <col min="20" max="20" width="6.7109375" style="1" customWidth="1"/>
    <col min="21" max="21" width="30.7109375" style="1" customWidth="1"/>
    <col min="22" max="16384" width="11.42578125" style="1"/>
  </cols>
  <sheetData>
    <row r="1" spans="1:2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7"/>
      <c r="P1" s="33">
        <v>4.1666666666666664E-2</v>
      </c>
    </row>
    <row r="2" spans="1:22" ht="15" customHeight="1">
      <c r="A2" s="26" t="s">
        <v>13</v>
      </c>
      <c r="B2" s="26"/>
      <c r="C2" s="26"/>
      <c r="D2" s="32" t="str">
        <f>[1]Inscription!D1</f>
        <v>ROUTE LIMOUSINE</v>
      </c>
      <c r="E2" s="32"/>
      <c r="F2" s="32"/>
      <c r="G2" s="32"/>
      <c r="H2" s="32"/>
      <c r="I2" s="32"/>
      <c r="J2" s="32"/>
      <c r="K2" s="31" t="str">
        <f>IF([1]Inscription!$D$4&gt;0,"DATE :  "&amp;TEXT([1]Inscription!D$4,"jj mmmm aaaa"),"")</f>
        <v>DATE :  14 mai 2015</v>
      </c>
      <c r="L2" s="31"/>
      <c r="M2" s="31"/>
      <c r="N2" s="31"/>
      <c r="O2" s="17"/>
      <c r="P2" s="17"/>
    </row>
    <row r="3" spans="1:22" ht="15" customHeight="1">
      <c r="A3" s="26" t="s">
        <v>12</v>
      </c>
      <c r="B3" s="26"/>
      <c r="C3" s="26"/>
      <c r="D3" s="30" t="str">
        <f>[1]Inscription!D3</f>
        <v>Cyclo Racing Club Limousin</v>
      </c>
      <c r="E3" s="30"/>
      <c r="F3" s="30"/>
      <c r="G3" s="30"/>
      <c r="H3" s="30"/>
      <c r="I3" s="30"/>
      <c r="J3" s="30"/>
      <c r="K3" s="29"/>
      <c r="L3" s="29"/>
      <c r="M3" s="29"/>
      <c r="N3" s="29"/>
      <c r="O3" s="17"/>
      <c r="P3" s="17"/>
    </row>
    <row r="4" spans="1:22" ht="15" customHeight="1">
      <c r="A4" s="26" t="s">
        <v>11</v>
      </c>
      <c r="B4" s="26"/>
      <c r="C4" s="26"/>
      <c r="D4" s="28" t="str">
        <f>[1]Inscription!D5</f>
        <v>1ères, 2èmes, 3èmes Catégories + juniors + PCO</v>
      </c>
      <c r="E4" s="28"/>
      <c r="F4" s="28"/>
      <c r="G4" s="28"/>
      <c r="H4" s="28"/>
      <c r="I4" s="28"/>
      <c r="J4" s="28"/>
      <c r="K4" s="27"/>
      <c r="L4" s="27"/>
      <c r="M4" s="27"/>
      <c r="N4" s="27"/>
      <c r="O4" s="17"/>
      <c r="P4" s="17"/>
    </row>
    <row r="5" spans="1:22" ht="15" customHeight="1">
      <c r="A5" s="26" t="s">
        <v>10</v>
      </c>
      <c r="B5" s="26"/>
      <c r="C5" s="26"/>
      <c r="D5" s="25" t="str">
        <f>[1]Inscription!D2</f>
        <v>CUSSAC - VAYRES</v>
      </c>
      <c r="E5" s="24"/>
      <c r="F5" s="24"/>
      <c r="G5" s="24"/>
      <c r="H5" s="24"/>
      <c r="I5" s="21" t="s">
        <v>9</v>
      </c>
      <c r="J5" s="21"/>
      <c r="K5" s="21"/>
      <c r="L5" s="23">
        <f>[1]Inscription!G2</f>
        <v>87</v>
      </c>
      <c r="M5" s="22"/>
      <c r="N5" s="22"/>
      <c r="O5" s="17"/>
      <c r="P5" s="17"/>
    </row>
    <row r="6" spans="1:22" ht="15" customHeight="1">
      <c r="A6" s="19" t="s">
        <v>8</v>
      </c>
      <c r="B6" s="19"/>
      <c r="C6" s="20">
        <f>[1]Inscription!D8</f>
        <v>80</v>
      </c>
      <c r="D6" s="20"/>
      <c r="E6" s="20"/>
      <c r="F6" s="21" t="s">
        <v>7</v>
      </c>
      <c r="G6" s="21"/>
      <c r="H6" s="20">
        <f>[1]Inscription!F8</f>
        <v>79</v>
      </c>
      <c r="I6" s="20"/>
      <c r="J6" s="20"/>
      <c r="K6" s="19" t="s">
        <v>6</v>
      </c>
      <c r="L6" s="19"/>
      <c r="M6" s="18"/>
      <c r="N6" s="18"/>
      <c r="O6" s="17"/>
      <c r="P6" s="17"/>
    </row>
    <row r="7" spans="1:22" ht="15" customHeight="1"/>
    <row r="8" spans="1:22" ht="15" customHeight="1"/>
    <row r="9" spans="1:22" ht="15" customHeight="1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22" ht="15" customHeight="1"/>
    <row r="11" spans="1:22" ht="15" customHeight="1"/>
    <row r="12" spans="1:22" ht="15" customHeight="1">
      <c r="E12" s="13" t="s">
        <v>4</v>
      </c>
      <c r="F12" s="11"/>
      <c r="G12" s="15">
        <f>IF(K14&gt;0,$K$12/$K$14*$P$1,"")</f>
        <v>46.217840086273306</v>
      </c>
      <c r="H12" s="14"/>
      <c r="I12" s="13" t="s">
        <v>3</v>
      </c>
      <c r="J12" s="11"/>
      <c r="K12" s="3">
        <f>[1]Inscription!F7</f>
        <v>12.5</v>
      </c>
    </row>
    <row r="13" spans="1:22" ht="15" customHeight="1">
      <c r="E13" s="3" t="s">
        <v>2</v>
      </c>
      <c r="F13" s="13" t="s">
        <v>1</v>
      </c>
      <c r="G13" s="12"/>
      <c r="H13" s="12"/>
      <c r="I13" s="12"/>
      <c r="J13" s="11"/>
      <c r="K13" s="3" t="s">
        <v>0</v>
      </c>
      <c r="T13" s="35"/>
      <c r="U13" s="35"/>
      <c r="V13" s="35"/>
    </row>
    <row r="14" spans="1:22" ht="15" customHeight="1">
      <c r="E14" s="3">
        <v>1</v>
      </c>
      <c r="F14" s="10" t="str">
        <f>IF('[1]CLM INDIVIDUEL'!AC45&gt;0,'[1]CLM INDIVIDUEL'!AC45," ")</f>
        <v>OCCITANE CF</v>
      </c>
      <c r="G14" s="9"/>
      <c r="H14" s="9"/>
      <c r="I14" s="9"/>
      <c r="J14" s="8"/>
      <c r="K14" s="4">
        <f>'[1]CLM INDIVIDUEL'!AK45</f>
        <v>1.126909722222222E-2</v>
      </c>
      <c r="T14" s="35"/>
      <c r="U14" s="36"/>
      <c r="V14" s="37"/>
    </row>
    <row r="15" spans="1:22" ht="15" customHeight="1">
      <c r="E15" s="3">
        <v>2</v>
      </c>
      <c r="F15" s="7" t="str">
        <f>IF('[1]CLM INDIVIDUEL'!AC46&gt;0,'[1]CLM INDIVIDUEL'!AC46," ")</f>
        <v>U.V.LIMOUSINE 1</v>
      </c>
      <c r="G15" s="6"/>
      <c r="H15" s="6"/>
      <c r="I15" s="6"/>
      <c r="J15" s="5"/>
      <c r="K15" s="4">
        <f>'[1]CLM INDIVIDUEL'!AK46</f>
        <v>1.1558449074074073E-2</v>
      </c>
      <c r="T15" s="35"/>
      <c r="U15" s="36"/>
      <c r="V15" s="37"/>
    </row>
    <row r="16" spans="1:22" ht="15" customHeight="1">
      <c r="E16" s="3">
        <v>3</v>
      </c>
      <c r="F16" s="7" t="str">
        <f>IF('[1]CLM INDIVIDUEL'!AC47&gt;0,'[1]CLM INDIVIDUEL'!AC47," ")</f>
        <v>V.C.TULLISTE 1</v>
      </c>
      <c r="G16" s="6"/>
      <c r="H16" s="6"/>
      <c r="I16" s="6"/>
      <c r="J16" s="5"/>
      <c r="K16" s="4">
        <f>'[1]CLM INDIVIDUEL'!AK47</f>
        <v>1.1755208333333331E-2</v>
      </c>
      <c r="T16" s="35"/>
      <c r="U16" s="36"/>
      <c r="V16" s="37"/>
    </row>
    <row r="17" spans="5:22" ht="15" customHeight="1">
      <c r="E17" s="3">
        <v>4</v>
      </c>
      <c r="F17" s="7" t="str">
        <f>IF('[1]CLM INDIVIDUEL'!AC48&gt;0,'[1]CLM INDIVIDUEL'!AC48," ")</f>
        <v>CD 23</v>
      </c>
      <c r="G17" s="6"/>
      <c r="H17" s="6"/>
      <c r="I17" s="6"/>
      <c r="J17" s="5"/>
      <c r="K17" s="4">
        <f>'[1]CLM INDIVIDUEL'!AK48</f>
        <v>1.1838773148148149E-2</v>
      </c>
      <c r="T17" s="35"/>
      <c r="U17" s="36"/>
      <c r="V17" s="37"/>
    </row>
    <row r="18" spans="5:22" ht="15" customHeight="1">
      <c r="E18" s="3">
        <v>5</v>
      </c>
      <c r="F18" s="7" t="str">
        <f>IF('[1]CLM INDIVIDUEL'!AC49&gt;0,'[1]CLM INDIVIDUEL'!AC49," ")</f>
        <v>EC TRELISSAC COULOUNIEIX 24</v>
      </c>
      <c r="G18" s="6"/>
      <c r="H18" s="6"/>
      <c r="I18" s="6"/>
      <c r="J18" s="5"/>
      <c r="K18" s="4">
        <f>'[1]CLM INDIVIDUEL'!AK49</f>
        <v>1.1879629629629629E-2</v>
      </c>
      <c r="T18" s="35"/>
      <c r="U18" s="36"/>
      <c r="V18" s="37"/>
    </row>
    <row r="19" spans="5:22" ht="15" customHeight="1">
      <c r="E19" s="3">
        <v>6</v>
      </c>
      <c r="F19" s="7" t="str">
        <f>IF('[1]CLM INDIVIDUEL'!AC50&gt;0,'[1]CLM INDIVIDUEL'!AC50," ")</f>
        <v>E-C-FELLETIN-USSEL-CRE-COR 1</v>
      </c>
      <c r="G19" s="6"/>
      <c r="H19" s="6"/>
      <c r="I19" s="6"/>
      <c r="J19" s="5"/>
      <c r="K19" s="4">
        <f>'[1]CLM INDIVIDUEL'!AK50</f>
        <v>1.1942592592592593E-2</v>
      </c>
      <c r="T19" s="35"/>
      <c r="U19" s="36"/>
      <c r="V19" s="37"/>
    </row>
    <row r="20" spans="5:22" ht="15" customHeight="1">
      <c r="E20" s="3">
        <v>7</v>
      </c>
      <c r="F20" s="7" t="str">
        <f>IF('[1]CLM INDIVIDUEL'!AC51&gt;0,'[1]CLM INDIVIDUEL'!AC51," ")</f>
        <v>CREUSE OXYGENE 2</v>
      </c>
      <c r="G20" s="6"/>
      <c r="H20" s="6"/>
      <c r="I20" s="6"/>
      <c r="J20" s="5"/>
      <c r="K20" s="4">
        <f>'[1]CLM INDIVIDUEL'!AK51</f>
        <v>1.1962384259259259E-2</v>
      </c>
      <c r="T20" s="35"/>
      <c r="U20" s="36"/>
      <c r="V20" s="37"/>
    </row>
    <row r="21" spans="5:22" ht="15" customHeight="1">
      <c r="E21" s="3">
        <v>8</v>
      </c>
      <c r="F21" s="7" t="str">
        <f>IF('[1]CLM INDIVIDUEL'!AC52&gt;0,'[1]CLM INDIVIDUEL'!AC52," ")</f>
        <v>E-C-FELLETIN-USSEL-CRE-COR 2</v>
      </c>
      <c r="G21" s="6"/>
      <c r="H21" s="6"/>
      <c r="I21" s="6"/>
      <c r="J21" s="5"/>
      <c r="K21" s="4">
        <f>'[1]CLM INDIVIDUEL'!AK52</f>
        <v>1.1978703703703701E-2</v>
      </c>
      <c r="T21" s="35"/>
      <c r="U21" s="36"/>
      <c r="V21" s="37"/>
    </row>
    <row r="22" spans="5:22" ht="15" customHeight="1">
      <c r="E22" s="3">
        <v>9</v>
      </c>
      <c r="F22" s="7" t="str">
        <f>IF('[1]CLM INDIVIDUEL'!AC53&gt;0,'[1]CLM INDIVIDUEL'!AC53," ")</f>
        <v>A.C.RILHAC RANCON 1</v>
      </c>
      <c r="G22" s="6"/>
      <c r="H22" s="6"/>
      <c r="I22" s="6"/>
      <c r="J22" s="5"/>
      <c r="K22" s="4">
        <f>'[1]CLM INDIVIDUEL'!AK53</f>
        <v>1.2111805555555554E-2</v>
      </c>
      <c r="T22" s="35"/>
      <c r="U22" s="36"/>
      <c r="V22" s="37"/>
    </row>
    <row r="23" spans="5:22" ht="15" customHeight="1">
      <c r="E23" s="3">
        <v>10</v>
      </c>
      <c r="F23" s="7" t="str">
        <f>IF('[1]CLM INDIVIDUEL'!AC54&gt;0,'[1]CLM INDIVIDUEL'!AC54," ")</f>
        <v>CD 19 1</v>
      </c>
      <c r="G23" s="6"/>
      <c r="H23" s="6"/>
      <c r="I23" s="6"/>
      <c r="J23" s="5"/>
      <c r="K23" s="4">
        <f>'[1]CLM INDIVIDUEL'!AK54</f>
        <v>1.212337962962963E-2</v>
      </c>
      <c r="T23" s="35"/>
      <c r="U23" s="36"/>
      <c r="V23" s="37"/>
    </row>
    <row r="24" spans="5:22" ht="15" customHeight="1">
      <c r="E24" s="3">
        <v>11</v>
      </c>
      <c r="F24" s="7" t="str">
        <f>IF('[1]CLM INDIVIDUEL'!AC55&gt;0,'[1]CLM INDIVIDUEL'!AC55," ")</f>
        <v>CREUSE OXYGENE 1</v>
      </c>
      <c r="G24" s="6"/>
      <c r="H24" s="6"/>
      <c r="I24" s="6"/>
      <c r="J24" s="5"/>
      <c r="K24" s="4">
        <f>'[1]CLM INDIVIDUEL'!AK55</f>
        <v>1.2123726851851853E-2</v>
      </c>
      <c r="T24" s="35"/>
      <c r="U24" s="36"/>
      <c r="V24" s="37"/>
    </row>
    <row r="25" spans="5:22" ht="15" customHeight="1">
      <c r="E25" s="3">
        <v>12</v>
      </c>
      <c r="F25" s="7" t="str">
        <f>IF('[1]CLM INDIVIDUEL'!AC56&gt;0,'[1]CLM INDIVIDUEL'!AC56," ")</f>
        <v>U.V.LIMOUSINE 2</v>
      </c>
      <c r="G25" s="6"/>
      <c r="H25" s="6"/>
      <c r="I25" s="6"/>
      <c r="J25" s="5"/>
      <c r="K25" s="4">
        <f>'[1]CLM INDIVIDUEL'!AK56</f>
        <v>1.2139699074074075E-2</v>
      </c>
      <c r="T25" s="35"/>
      <c r="U25" s="36"/>
      <c r="V25" s="37"/>
    </row>
    <row r="26" spans="5:22" ht="15" customHeight="1">
      <c r="E26" s="3">
        <v>13</v>
      </c>
      <c r="F26" s="7" t="str">
        <f>IF('[1]CLM INDIVIDUEL'!AC57&gt;0,'[1]CLM INDIVIDUEL'!AC57," ")</f>
        <v>V.C.TULLISTE 2</v>
      </c>
      <c r="G26" s="6"/>
      <c r="H26" s="6"/>
      <c r="I26" s="6"/>
      <c r="J26" s="5"/>
      <c r="K26" s="4">
        <f>'[1]CLM INDIVIDUEL'!AK57</f>
        <v>1.235486111111111E-2</v>
      </c>
      <c r="T26" s="35"/>
      <c r="U26" s="36"/>
      <c r="V26" s="37"/>
    </row>
    <row r="27" spans="5:22" ht="15" customHeight="1">
      <c r="E27" s="3">
        <v>14</v>
      </c>
      <c r="F27" s="7" t="str">
        <f>IF('[1]CLM INDIVIDUEL'!AC58&gt;0,'[1]CLM INDIVIDUEL'!AC58," ")</f>
        <v>A.C.RILHAC RANCON 2</v>
      </c>
      <c r="G27" s="6"/>
      <c r="H27" s="6"/>
      <c r="I27" s="6"/>
      <c r="J27" s="5"/>
      <c r="K27" s="4">
        <f>'[1]CLM INDIVIDUEL'!AK58</f>
        <v>1.2392129629629628E-2</v>
      </c>
      <c r="T27" s="35"/>
      <c r="U27" s="36"/>
      <c r="V27" s="37"/>
    </row>
    <row r="28" spans="5:22" ht="15" customHeight="1">
      <c r="E28" s="3">
        <v>15</v>
      </c>
      <c r="F28" s="7" t="str">
        <f>IF('[1]CLM INDIVIDUEL'!AC59&gt;0,'[1]CLM INDIVIDUEL'!AC59," ")</f>
        <v>U.C.CONDAT</v>
      </c>
      <c r="G28" s="6"/>
      <c r="H28" s="6"/>
      <c r="I28" s="6"/>
      <c r="J28" s="5"/>
      <c r="K28" s="4">
        <f>'[1]CLM INDIVIDUEL'!AK59</f>
        <v>1.2669560185185185E-2</v>
      </c>
      <c r="T28" s="35"/>
      <c r="U28" s="36"/>
      <c r="V28" s="37"/>
    </row>
    <row r="29" spans="5:22" ht="15" customHeight="1">
      <c r="E29" s="3">
        <v>16</v>
      </c>
      <c r="F29" s="7" t="str">
        <f>IF('[1]CLM INDIVIDUEL'!AC60&gt;0,'[1]CLM INDIVIDUEL'!AC60," ")</f>
        <v>CD 19 2</v>
      </c>
      <c r="G29" s="6"/>
      <c r="H29" s="6"/>
      <c r="I29" s="6"/>
      <c r="J29" s="5"/>
      <c r="K29" s="4">
        <f>'[1]CLM INDIVIDUEL'!AK60</f>
        <v>1.3131018518518516E-2</v>
      </c>
      <c r="T29" s="35"/>
      <c r="U29" s="36"/>
      <c r="V29" s="37"/>
    </row>
    <row r="35" spans="7:13">
      <c r="G35" s="2"/>
      <c r="H35" s="2"/>
      <c r="I35" s="2"/>
      <c r="J35" s="2"/>
      <c r="K35" s="2"/>
      <c r="L35" s="2"/>
      <c r="M35" s="2"/>
    </row>
    <row r="36" spans="7:13">
      <c r="G36" s="2"/>
      <c r="H36" s="2"/>
      <c r="I36" s="2"/>
      <c r="J36" s="2"/>
      <c r="K36" s="2"/>
      <c r="L36" s="2"/>
      <c r="M36" s="2"/>
    </row>
    <row r="37" spans="7:13">
      <c r="G37" s="2"/>
      <c r="H37" s="2"/>
      <c r="I37" s="2"/>
      <c r="J37" s="2"/>
      <c r="K37" s="2"/>
      <c r="L37" s="2"/>
      <c r="M37" s="2"/>
    </row>
    <row r="38" spans="7:13">
      <c r="G38" s="2"/>
      <c r="H38" s="2"/>
      <c r="I38" s="2"/>
      <c r="J38" s="2"/>
      <c r="K38" s="2"/>
      <c r="L38" s="2"/>
      <c r="M38" s="2"/>
    </row>
    <row r="39" spans="7:13">
      <c r="G39" s="2"/>
      <c r="H39" s="2"/>
      <c r="I39" s="2"/>
      <c r="J39" s="2"/>
      <c r="K39" s="2"/>
      <c r="L39" s="2"/>
      <c r="M39" s="2"/>
    </row>
  </sheetData>
  <sheetProtection selectLockedCells="1" selectUnlockedCells="1"/>
  <mergeCells count="37">
    <mergeCell ref="A2:C2"/>
    <mergeCell ref="D2:J2"/>
    <mergeCell ref="K2:N2"/>
    <mergeCell ref="A3:C3"/>
    <mergeCell ref="D3:J3"/>
    <mergeCell ref="K3:N3"/>
    <mergeCell ref="A4:C4"/>
    <mergeCell ref="A5:C5"/>
    <mergeCell ref="D5:H5"/>
    <mergeCell ref="I5:K5"/>
    <mergeCell ref="A6:B6"/>
    <mergeCell ref="C6:E6"/>
    <mergeCell ref="F6:G6"/>
    <mergeCell ref="H6:J6"/>
    <mergeCell ref="K6:L6"/>
    <mergeCell ref="M6:N6"/>
    <mergeCell ref="F27:J27"/>
    <mergeCell ref="F28:J28"/>
    <mergeCell ref="F29:J29"/>
    <mergeCell ref="F21:J21"/>
    <mergeCell ref="F22:J22"/>
    <mergeCell ref="F23:J23"/>
    <mergeCell ref="F24:J24"/>
    <mergeCell ref="F25:J25"/>
    <mergeCell ref="F26:J26"/>
    <mergeCell ref="F15:J15"/>
    <mergeCell ref="F16:J16"/>
    <mergeCell ref="F17:J17"/>
    <mergeCell ref="F18:J18"/>
    <mergeCell ref="F19:J19"/>
    <mergeCell ref="F20:J20"/>
    <mergeCell ref="E12:F12"/>
    <mergeCell ref="G12:H12"/>
    <mergeCell ref="A9:N9"/>
    <mergeCell ref="I12:J12"/>
    <mergeCell ref="F13:J13"/>
    <mergeCell ref="F14:J14"/>
  </mergeCells>
  <printOptions horizontalCentered="1" gridLinesSet="0"/>
  <pageMargins left="0" right="0" top="0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AL95"/>
  <sheetViews>
    <sheetView showGridLines="0" showZeros="0" topLeftCell="A34" zoomScale="75" workbookViewId="0">
      <selection activeCell="AE26" sqref="AE26"/>
    </sheetView>
  </sheetViews>
  <sheetFormatPr baseColWidth="10" defaultRowHeight="12.75"/>
  <cols>
    <col min="1" max="1" width="5.42578125" style="38" customWidth="1"/>
    <col min="2" max="2" width="6.85546875" style="38" customWidth="1"/>
    <col min="3" max="3" width="6.7109375" style="38" customWidth="1"/>
    <col min="4" max="4" width="12.7109375" style="38" customWidth="1"/>
    <col min="5" max="5" width="11.42578125" style="38"/>
    <col min="6" max="6" width="23.7109375" style="38" customWidth="1"/>
    <col min="7" max="7" width="12.5703125" style="38" customWidth="1"/>
    <col min="8" max="8" width="10.42578125" style="38" customWidth="1"/>
    <col min="9" max="9" width="11.42578125" style="38"/>
    <col min="10" max="25" width="11.42578125" style="38" hidden="1" customWidth="1"/>
    <col min="26" max="16384" width="11.42578125" style="38"/>
  </cols>
  <sheetData>
    <row r="1" spans="1:25" ht="15" customHeight="1">
      <c r="A1" s="82" t="s">
        <v>37</v>
      </c>
      <c r="B1" s="82"/>
      <c r="C1" s="81" t="str">
        <f>CONCATENATE([1]Inscription!D2,"  ",[1]Inscription!G2)</f>
        <v>CUSSAC - VAYRES  87</v>
      </c>
      <c r="D1" s="80"/>
      <c r="E1" s="80"/>
      <c r="F1" s="79"/>
      <c r="G1" s="78" t="str">
        <f>IF([1]Inscription!$D$4&gt;0,"DATE :  "&amp;TEXT([1]Inscription!D$4,"jj mmmm aaaa"),"")</f>
        <v>DATE :  14 mai 2015</v>
      </c>
      <c r="H1" s="78"/>
      <c r="I1" s="78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26.25" customHeight="1">
      <c r="A2" s="76" t="s">
        <v>36</v>
      </c>
      <c r="B2" s="76"/>
      <c r="C2" s="75" t="str">
        <f>[1]Inscription!D5</f>
        <v>1ères, 2èmes, 3èmes Catégories + juniors + PCO</v>
      </c>
      <c r="D2" s="74"/>
      <c r="E2" s="73"/>
      <c r="F2" s="72" t="s">
        <v>35</v>
      </c>
      <c r="G2" s="71">
        <f>[1]Inscription!F8</f>
        <v>79</v>
      </c>
      <c r="H2" s="72" t="s">
        <v>34</v>
      </c>
      <c r="I2" s="71">
        <v>55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21" customHeight="1">
      <c r="A3" s="69" t="s">
        <v>33</v>
      </c>
      <c r="B3" s="68" t="s">
        <v>2</v>
      </c>
      <c r="C3" s="65" t="s">
        <v>32</v>
      </c>
      <c r="D3" s="67" t="s">
        <v>31</v>
      </c>
      <c r="E3" s="66"/>
      <c r="F3" s="65" t="s">
        <v>30</v>
      </c>
      <c r="G3" s="65" t="s">
        <v>29</v>
      </c>
      <c r="H3" s="64" t="s">
        <v>28</v>
      </c>
      <c r="I3" s="64" t="s">
        <v>0</v>
      </c>
      <c r="J3" s="63"/>
      <c r="K3" s="63" t="s">
        <v>27</v>
      </c>
      <c r="L3" s="63" t="s">
        <v>26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5" customHeight="1">
      <c r="A4" s="48"/>
      <c r="B4" s="47">
        <v>1</v>
      </c>
      <c r="C4" s="62">
        <v>78</v>
      </c>
      <c r="D4" s="45" t="str">
        <f>IF(C4&gt;0,CONCATENATE((VLOOKUP($C4,[1]Inscription!$A$12:$G$211,3,FALSE)),"   ",(VLOOKUP($C4,[1]Inscription!$A$12:$G$211,4,FALSE)))," ")</f>
        <v>STAELEN   Marc</v>
      </c>
      <c r="E4" s="44"/>
      <c r="F4" s="42" t="str">
        <f>IF(C4&gt;0,(VLOOKUP($C4,[1]Inscription!$A$12:$G$211,5,FALSE))," ")</f>
        <v>E-C-FELLETIN-USSEL-CRE-COR 1</v>
      </c>
      <c r="G4" s="43" t="str">
        <f>IF(C4&gt;0,(VLOOKUP($C4,[1]Inscription!$A$12:$G$211,7,FALSE))," ")</f>
        <v>1423001026</v>
      </c>
      <c r="H4" s="42" t="str">
        <f>LEFT(IF(C4&gt;0,(VLOOKUP($C4,[1]Inscription!$A$12:$G$211,6,FALSE))," "),8)</f>
        <v>1ère Cat</v>
      </c>
      <c r="I4" s="41">
        <v>0.10895833333333334</v>
      </c>
      <c r="J4" s="39" t="str">
        <f>IF(COUNTIF($F4:$F$4,$F4)&lt;2,$F4," ")</f>
        <v>E-C-FELLETIN-USSEL-CRE-COR 1</v>
      </c>
      <c r="K4" s="39">
        <f>IF(J4=F4,A4,"")</f>
        <v>0</v>
      </c>
      <c r="L4" s="39">
        <f>IF(J4=F4,I4,"")</f>
        <v>0.10895833333333334</v>
      </c>
      <c r="M4" s="39" t="str">
        <f>IF(COUNTIF($F4:$F$4,$F4)&lt;3,$F4," ")</f>
        <v>E-C-FELLETIN-USSEL-CRE-COR 1</v>
      </c>
      <c r="N4" s="39">
        <f>IF(M4=$F4,$A4,"")</f>
        <v>0</v>
      </c>
      <c r="O4" s="39">
        <f>IF(M4=$F4,$I4,"")</f>
        <v>0.10895833333333334</v>
      </c>
      <c r="P4" s="40" t="str">
        <f>IF(M4=J4,"",M4)</f>
        <v/>
      </c>
      <c r="Q4" s="40">
        <f>IF(P4=$F4,$A4,1000)</f>
        <v>1000</v>
      </c>
      <c r="R4" s="40">
        <f>IF(P4=$F4,$I4,1000)</f>
        <v>1000</v>
      </c>
      <c r="S4" s="39" t="str">
        <f>IF(COUNTIF($F4:$F$4,J4)&lt;4,$F4," ")</f>
        <v>E-C-FELLETIN-USSEL-CRE-COR 1</v>
      </c>
      <c r="T4" s="39">
        <f>IF(S4=$F4,$A4,"")</f>
        <v>0</v>
      </c>
      <c r="U4" s="39">
        <f>IF(S4=$F4,$I4,"")</f>
        <v>0.10895833333333334</v>
      </c>
      <c r="V4" s="40" t="str">
        <f>IF(S4=J4,"",S4)</f>
        <v/>
      </c>
      <c r="W4" s="40" t="str">
        <f>IF(V4=P4,"",S4)</f>
        <v/>
      </c>
      <c r="X4" s="39" t="str">
        <f>IF(W4=$F4,$A4,"")</f>
        <v/>
      </c>
      <c r="Y4" s="39" t="str">
        <f>IF(W4=$F4,$I4,"")</f>
        <v/>
      </c>
    </row>
    <row r="5" spans="1:25" ht="13.5">
      <c r="A5" s="48"/>
      <c r="B5" s="47">
        <v>2</v>
      </c>
      <c r="C5" s="62">
        <v>38</v>
      </c>
      <c r="D5" s="45" t="str">
        <f>IF(C5&gt;0,CONCATENATE((VLOOKUP($C5,[1]Inscription!$A$12:$G$211,3,FALSE)),"   ",(VLOOKUP($C5,[1]Inscription!$A$12:$G$211,4,FALSE)))," ")</f>
        <v>LOUBEAU   Jérémy</v>
      </c>
      <c r="E5" s="44"/>
      <c r="F5" s="42" t="str">
        <f>IF(C5&gt;0,(VLOOKUP($C5,[1]Inscription!$A$12:$G$211,5,FALSE))," ")</f>
        <v>OCCITANE CF</v>
      </c>
      <c r="G5" s="43" t="str">
        <f>IF(C5&gt;0,(VLOOKUP($C5,[1]Inscription!$A$12:$G$211,7,FALSE))," ")</f>
        <v>2281031066</v>
      </c>
      <c r="H5" s="42" t="str">
        <f>LEFT(IF(C5&gt;0,(VLOOKUP($C5,[1]Inscription!$A$12:$G$211,6,FALSE))," "),8)</f>
        <v>1ère Cat</v>
      </c>
      <c r="I5" s="41">
        <f>I4</f>
        <v>0.10895833333333334</v>
      </c>
      <c r="J5" s="39" t="str">
        <f>IF(COUNTIF($F$4:$F5,$F5)&lt;2,$F5," ")</f>
        <v>OCCITANE CF</v>
      </c>
      <c r="K5" s="39">
        <f>IF(J5=F5,A5,"")</f>
        <v>0</v>
      </c>
      <c r="L5" s="39">
        <f>IF(J5=F5,I5,"")</f>
        <v>0.10895833333333334</v>
      </c>
      <c r="M5" s="39" t="str">
        <f>IF(COUNTIF($F$4:$F5,$F5)&lt;3,$F5," ")</f>
        <v>OCCITANE CF</v>
      </c>
      <c r="N5" s="39">
        <f>IF(M5=$F5,$A5,"")</f>
        <v>0</v>
      </c>
      <c r="O5" s="39">
        <f>IF(M5=$F5,$I5,"")</f>
        <v>0.10895833333333334</v>
      </c>
      <c r="P5" s="40" t="str">
        <f>IF(M5=J5,"",M5)</f>
        <v/>
      </c>
      <c r="Q5" s="40">
        <f>IF(P5=$F5,$A5,1000)</f>
        <v>1000</v>
      </c>
      <c r="R5" s="40">
        <f>IF(P5=$F5,$I5,1000)</f>
        <v>1000</v>
      </c>
      <c r="S5" s="39" t="str">
        <f>IF(COUNTIF($F$4:$F5,J5)&lt;4,$F5," ")</f>
        <v>OCCITANE CF</v>
      </c>
      <c r="T5" s="39">
        <f>IF(S5=$F5,$A5,"")</f>
        <v>0</v>
      </c>
      <c r="U5" s="39">
        <f>IF(S5=$F5,$I5,"")</f>
        <v>0.10895833333333334</v>
      </c>
      <c r="V5" s="40" t="str">
        <f>IF(S5=J5,"",S5)</f>
        <v/>
      </c>
      <c r="W5" s="40" t="str">
        <f>IF(V5=P5,"",S5)</f>
        <v/>
      </c>
      <c r="X5" s="39" t="str">
        <f>IF(W5=$F5,$A5,"")</f>
        <v/>
      </c>
      <c r="Y5" s="39" t="str">
        <f>IF(W5=$F5,$I5,"")</f>
        <v/>
      </c>
    </row>
    <row r="6" spans="1:25" ht="13.5">
      <c r="A6" s="48"/>
      <c r="B6" s="47">
        <v>3</v>
      </c>
      <c r="C6" s="62">
        <v>62</v>
      </c>
      <c r="D6" s="45" t="str">
        <f>IF(C6&gt;0,CONCATENATE((VLOOKUP($C6,[1]Inscription!$A$12:$G$211,3,FALSE)),"   ",(VLOOKUP($C6,[1]Inscription!$A$12:$G$211,4,FALSE)))," ")</f>
        <v>CAUDOUX   Alexandre</v>
      </c>
      <c r="E6" s="44"/>
      <c r="F6" s="42" t="str">
        <f>IF(C6&gt;0,(VLOOKUP($C6,[1]Inscription!$A$12:$G$211,5,FALSE))," ")</f>
        <v>U.V.LIMOUSINE 1</v>
      </c>
      <c r="G6" s="43" t="str">
        <f>IF(C6&gt;0,(VLOOKUP($C6,[1]Inscription!$A$12:$G$211,7,FALSE))," ")</f>
        <v>1487006191</v>
      </c>
      <c r="H6" s="42" t="str">
        <f>LEFT(IF(C6&gt;0,(VLOOKUP($C6,[1]Inscription!$A$12:$G$211,6,FALSE))," "),8)</f>
        <v>1ère Cat</v>
      </c>
      <c r="I6" s="41">
        <f>I5</f>
        <v>0.10895833333333334</v>
      </c>
      <c r="J6" s="39" t="str">
        <f>IF(COUNTIF($F$4:$F6,$F6)&lt;2,$F6," ")</f>
        <v>U.V.LIMOUSINE 1</v>
      </c>
      <c r="K6" s="39">
        <f>IF(J6=F6,A6,"")</f>
        <v>0</v>
      </c>
      <c r="L6" s="39">
        <f>IF(J6=F6,I6,"")</f>
        <v>0.10895833333333334</v>
      </c>
      <c r="M6" s="39" t="str">
        <f>IF(COUNTIF($F$4:$F6,$F6)&lt;3,$F6," ")</f>
        <v>U.V.LIMOUSINE 1</v>
      </c>
      <c r="N6" s="39">
        <f>IF(M6=$F6,$A6,"")</f>
        <v>0</v>
      </c>
      <c r="O6" s="39">
        <f>IF(M6=$F6,$I6,"")</f>
        <v>0.10895833333333334</v>
      </c>
      <c r="P6" s="40" t="str">
        <f>IF(M6=J6,"",M6)</f>
        <v/>
      </c>
      <c r="Q6" s="40">
        <f>IF(P6=$F6,$A6,1000)</f>
        <v>1000</v>
      </c>
      <c r="R6" s="40">
        <f>IF(P6=$F6,$I6,1000)</f>
        <v>1000</v>
      </c>
      <c r="S6" s="39" t="str">
        <f>IF(COUNTIF($F$4:$F6,J6)&lt;4,$F6," ")</f>
        <v>U.V.LIMOUSINE 1</v>
      </c>
      <c r="T6" s="39">
        <f>IF(S6=$F6,$A6,"")</f>
        <v>0</v>
      </c>
      <c r="U6" s="39">
        <f>IF(S6=$F6,$I6,"")</f>
        <v>0.10895833333333334</v>
      </c>
      <c r="V6" s="40" t="str">
        <f>IF(S6=J6,"",S6)</f>
        <v/>
      </c>
      <c r="W6" s="40" t="str">
        <f>IF(V6=P6,"",S6)</f>
        <v/>
      </c>
      <c r="X6" s="39" t="str">
        <f>IF(W6=$F6,$A6,"")</f>
        <v/>
      </c>
      <c r="Y6" s="39" t="str">
        <f>IF(W6=$F6,$I6,"")</f>
        <v/>
      </c>
    </row>
    <row r="7" spans="1:25" ht="13.5">
      <c r="A7" s="48"/>
      <c r="B7" s="47">
        <v>4</v>
      </c>
      <c r="C7" s="62">
        <v>39</v>
      </c>
      <c r="D7" s="45" t="str">
        <f>IF(C7&gt;0,CONCATENATE((VLOOKUP($C7,[1]Inscription!$A$12:$G$211,3,FALSE)),"   ",(VLOOKUP($C7,[1]Inscription!$A$12:$G$211,4,FALSE)))," ")</f>
        <v>ALFONSO   Thomas</v>
      </c>
      <c r="E7" s="44"/>
      <c r="F7" s="42" t="str">
        <f>IF(C7&gt;0,(VLOOKUP($C7,[1]Inscription!$A$12:$G$211,5,FALSE))," ")</f>
        <v>OCCITANE CF</v>
      </c>
      <c r="G7" s="43" t="str">
        <f>IF(C7&gt;0,(VLOOKUP($C7,[1]Inscription!$A$12:$G$211,7,FALSE))," ")</f>
        <v>2281031078</v>
      </c>
      <c r="H7" s="42" t="str">
        <f>LEFT(IF(C7&gt;0,(VLOOKUP($C7,[1]Inscription!$A$12:$G$211,6,FALSE))," "),8)</f>
        <v>2ème Cat</v>
      </c>
      <c r="I7" s="41">
        <v>0.10909722222222222</v>
      </c>
      <c r="J7" s="39" t="str">
        <f>IF(COUNTIF($F$4:$F7,$F7)&lt;2,$F7," ")</f>
        <v xml:space="preserve"> </v>
      </c>
      <c r="K7" s="39" t="str">
        <f>IF(J7=F7,A7,"")</f>
        <v/>
      </c>
      <c r="L7" s="39" t="str">
        <f>IF(J7=F7,I7,"")</f>
        <v/>
      </c>
      <c r="M7" s="39" t="str">
        <f>IF(COUNTIF($F$4:$F7,$F7)&lt;3,$F7," ")</f>
        <v>OCCITANE CF</v>
      </c>
      <c r="N7" s="39">
        <f>IF(M7=$F7,$A7,"")</f>
        <v>0</v>
      </c>
      <c r="O7" s="39">
        <f>IF(M7=$F7,$I7,"")</f>
        <v>0.10909722222222222</v>
      </c>
      <c r="P7" s="40" t="str">
        <f>IF(M7=J7,"",M7)</f>
        <v>OCCITANE CF</v>
      </c>
      <c r="Q7" s="40">
        <f>IF(P7=$F7,$A7,1000)</f>
        <v>0</v>
      </c>
      <c r="R7" s="40">
        <f>IF(P7=$F7,$I7,1000)</f>
        <v>0.10909722222222222</v>
      </c>
      <c r="S7" s="39" t="str">
        <f>IF(COUNTIF($F$4:$F7,J7)&lt;4,$F7," ")</f>
        <v>OCCITANE CF</v>
      </c>
      <c r="T7" s="39">
        <f>IF(S7=$F7,$A7,"")</f>
        <v>0</v>
      </c>
      <c r="U7" s="39">
        <f>IF(S7=$F7,$I7,"")</f>
        <v>0.10909722222222222</v>
      </c>
      <c r="V7" s="40" t="str">
        <f>IF(S7=J7,"",S7)</f>
        <v>OCCITANE CF</v>
      </c>
      <c r="W7" s="40" t="str">
        <f>IF(V7=P7,"",S7)</f>
        <v/>
      </c>
      <c r="X7" s="39" t="str">
        <f>IF(W7=$F7,$A7,"")</f>
        <v/>
      </c>
      <c r="Y7" s="39" t="str">
        <f>IF(W7=$F7,$I7,"")</f>
        <v/>
      </c>
    </row>
    <row r="8" spans="1:25" ht="13.5">
      <c r="A8" s="48"/>
      <c r="B8" s="47">
        <v>5</v>
      </c>
      <c r="C8" s="62">
        <v>80</v>
      </c>
      <c r="D8" s="45" t="str">
        <f>IF(C8&gt;0,CONCATENATE((VLOOKUP($C8,[1]Inscription!$A$12:$G$211,3,FALSE)),"   ",(VLOOKUP($C8,[1]Inscription!$A$12:$G$211,4,FALSE)))," ")</f>
        <v>PETITEAU   Valentin</v>
      </c>
      <c r="E8" s="44"/>
      <c r="F8" s="42"/>
      <c r="G8" s="43" t="str">
        <f>IF(C8&gt;0,(VLOOKUP($C8,[1]Inscription!$A$12:$G$211,7,FALSE))," ")</f>
        <v>1423001049</v>
      </c>
      <c r="H8" s="42" t="str">
        <f>LEFT(IF(C8&gt;0,(VLOOKUP($C8,[1]Inscription!$A$12:$G$211,6,FALSE))," "),8)</f>
        <v>2ème Cat</v>
      </c>
      <c r="I8" s="41">
        <f>I7</f>
        <v>0.10909722222222222</v>
      </c>
      <c r="J8" s="39">
        <f>IF(COUNTIF($F$4:$F8,$F8)&lt;2,$F8," ")</f>
        <v>0</v>
      </c>
      <c r="K8" s="39">
        <f>IF(J8=F8,A8,"")</f>
        <v>0</v>
      </c>
      <c r="L8" s="39">
        <f>IF(J8=F8,I8,"")</f>
        <v>0.10909722222222222</v>
      </c>
      <c r="M8" s="39">
        <f>IF(COUNTIF($F$4:$F8,$F8)&lt;3,$F8," ")</f>
        <v>0</v>
      </c>
      <c r="N8" s="39">
        <f>IF(M8=$F8,$A8,"")</f>
        <v>0</v>
      </c>
      <c r="O8" s="39">
        <f>IF(M8=$F8,$I8,"")</f>
        <v>0.10909722222222222</v>
      </c>
      <c r="P8" s="40" t="str">
        <f>IF(M8=J8,"",M8)</f>
        <v/>
      </c>
      <c r="Q8" s="40">
        <f>IF(P8=$F8,$A8,1000)</f>
        <v>0</v>
      </c>
      <c r="R8" s="40">
        <f>IF(P8=$F8,$I8,1000)</f>
        <v>0.10909722222222222</v>
      </c>
      <c r="S8" s="39">
        <f>IF(COUNTIF($F$4:$F8,J8)&lt;4,$F8," ")</f>
        <v>0</v>
      </c>
      <c r="T8" s="39">
        <f>IF(S8=$F8,$A8,"")</f>
        <v>0</v>
      </c>
      <c r="U8" s="39">
        <f>IF(S8=$F8,$I8,"")</f>
        <v>0.10909722222222222</v>
      </c>
      <c r="V8" s="40" t="str">
        <f>IF(S8=J8,"",S8)</f>
        <v/>
      </c>
      <c r="W8" s="40" t="str">
        <f>IF(V8=P8,"",S8)</f>
        <v/>
      </c>
      <c r="X8" s="39">
        <f>IF(W8=$F8,$A8,"")</f>
        <v>0</v>
      </c>
      <c r="Y8" s="39">
        <f>IF(W8=$F8,$I8,"")</f>
        <v>0.10909722222222222</v>
      </c>
    </row>
    <row r="9" spans="1:25" ht="13.5">
      <c r="A9" s="48"/>
      <c r="B9" s="47">
        <v>6</v>
      </c>
      <c r="C9" s="62">
        <v>76</v>
      </c>
      <c r="D9" s="45" t="str">
        <f>IF(C9&gt;0,CONCATENATE((VLOOKUP($C9,[1]Inscription!$A$12:$G$211,3,FALSE)),"   ",(VLOOKUP($C9,[1]Inscription!$A$12:$G$211,4,FALSE)))," ")</f>
        <v>MASDUPUY   Jean-Luc</v>
      </c>
      <c r="E9" s="44"/>
      <c r="F9" s="42" t="str">
        <f>IF(C9&gt;0,(VLOOKUP($C9,[1]Inscription!$A$12:$G$211,5,FALSE))," ")</f>
        <v>E-C-FELLETIN-USSEL-CRE-COR 1</v>
      </c>
      <c r="G9" s="43" t="str">
        <f>IF(C9&gt;0,(VLOOKUP($C9,[1]Inscription!$A$12:$G$211,7,FALSE))," ")</f>
        <v>1423001021</v>
      </c>
      <c r="H9" s="42" t="str">
        <f>LEFT(IF(C9&gt;0,(VLOOKUP($C9,[1]Inscription!$A$12:$G$211,6,FALSE))," "),8)</f>
        <v>1ère Cat</v>
      </c>
      <c r="I9" s="41">
        <f>I8</f>
        <v>0.10909722222222222</v>
      </c>
      <c r="J9" s="39" t="str">
        <f>IF(COUNTIF($F$4:$F9,$F9)&lt;2,$F9," ")</f>
        <v xml:space="preserve"> </v>
      </c>
      <c r="K9" s="39" t="str">
        <f>IF(J9=F9,A9,"")</f>
        <v/>
      </c>
      <c r="L9" s="39" t="str">
        <f>IF(J9=F9,I9,"")</f>
        <v/>
      </c>
      <c r="M9" s="39" t="str">
        <f>IF(COUNTIF($F$4:$F9,$F9)&lt;3,$F9," ")</f>
        <v>E-C-FELLETIN-USSEL-CRE-COR 1</v>
      </c>
      <c r="N9" s="39">
        <f>IF(M9=$F9,$A9,"")</f>
        <v>0</v>
      </c>
      <c r="O9" s="39">
        <f>IF(M9=$F9,$I9,"")</f>
        <v>0.10909722222222222</v>
      </c>
      <c r="P9" s="40" t="str">
        <f>IF(M9=J9,"",M9)</f>
        <v>E-C-FELLETIN-USSEL-CRE-COR 1</v>
      </c>
      <c r="Q9" s="40">
        <f>IF(P9=$F9,$A9,1000)</f>
        <v>0</v>
      </c>
      <c r="R9" s="40">
        <f>IF(P9=$F9,$I9,1000)</f>
        <v>0.10909722222222222</v>
      </c>
      <c r="S9" s="39" t="str">
        <f>IF(COUNTIF($F$4:$F9,J9)&lt;4,$F9," ")</f>
        <v>E-C-FELLETIN-USSEL-CRE-COR 1</v>
      </c>
      <c r="T9" s="39">
        <f>IF(S9=$F9,$A9,"")</f>
        <v>0</v>
      </c>
      <c r="U9" s="39">
        <f>IF(S9=$F9,$I9,"")</f>
        <v>0.10909722222222222</v>
      </c>
      <c r="V9" s="40" t="str">
        <f>IF(S9=J9,"",S9)</f>
        <v>E-C-FELLETIN-USSEL-CRE-COR 1</v>
      </c>
      <c r="W9" s="40" t="str">
        <f>IF(V9=P9,"",S9)</f>
        <v/>
      </c>
      <c r="X9" s="39" t="str">
        <f>IF(W9=$F9,$A9,"")</f>
        <v/>
      </c>
      <c r="Y9" s="39" t="str">
        <f>IF(W9=$F9,$I9,"")</f>
        <v/>
      </c>
    </row>
    <row r="10" spans="1:25" ht="13.5">
      <c r="A10" s="48"/>
      <c r="B10" s="47">
        <v>7</v>
      </c>
      <c r="C10" s="62">
        <v>67</v>
      </c>
      <c r="D10" s="45" t="str">
        <f>IF(C10&gt;0,CONCATENATE((VLOOKUP($C10,[1]Inscription!$A$12:$G$211,3,FALSE)),"   ",(VLOOKUP($C10,[1]Inscription!$A$12:$G$211,4,FALSE)))," ")</f>
        <v>LAMY   Julien</v>
      </c>
      <c r="E10" s="44"/>
      <c r="F10" s="42" t="str">
        <f>IF(C10&gt;0,(VLOOKUP($C10,[1]Inscription!$A$12:$G$211,5,FALSE))," ")</f>
        <v>V.C.TULLISTE 1</v>
      </c>
      <c r="G10" s="43" t="str">
        <f>IF(C10&gt;0,(VLOOKUP($C10,[1]Inscription!$A$12:$G$211,7,FALSE))," ")</f>
        <v>1419016023</v>
      </c>
      <c r="H10" s="42" t="str">
        <f>LEFT(IF(C10&gt;0,(VLOOKUP($C10,[1]Inscription!$A$12:$G$211,6,FALSE))," "),8)</f>
        <v>1ère Cat</v>
      </c>
      <c r="I10" s="41">
        <f>I9</f>
        <v>0.10909722222222222</v>
      </c>
      <c r="J10" s="39" t="str">
        <f>IF(COUNTIF($F$4:$F10,$F10)&lt;2,$F10," ")</f>
        <v>V.C.TULLISTE 1</v>
      </c>
      <c r="K10" s="39">
        <f>IF(J10=F10,A10,"")</f>
        <v>0</v>
      </c>
      <c r="L10" s="39">
        <f>IF(J10=F10,I10,"")</f>
        <v>0.10909722222222222</v>
      </c>
      <c r="M10" s="39" t="str">
        <f>IF(COUNTIF($F$4:$F10,$F10)&lt;3,$F10," ")</f>
        <v>V.C.TULLISTE 1</v>
      </c>
      <c r="N10" s="39">
        <f>IF(M10=$F10,$A10,"")</f>
        <v>0</v>
      </c>
      <c r="O10" s="39">
        <f>IF(M10=$F10,$I10,"")</f>
        <v>0.10909722222222222</v>
      </c>
      <c r="P10" s="40" t="str">
        <f>IF(M10=J10,"",M10)</f>
        <v/>
      </c>
      <c r="Q10" s="40">
        <f>IF(P10=$F10,$A10,1000)</f>
        <v>1000</v>
      </c>
      <c r="R10" s="40">
        <f>IF(P10=$F10,$I10,1000)</f>
        <v>1000</v>
      </c>
      <c r="S10" s="39" t="str">
        <f>IF(COUNTIF($F$4:$F10,J10)&lt;4,$F10," ")</f>
        <v>V.C.TULLISTE 1</v>
      </c>
      <c r="T10" s="39">
        <f>IF(S10=$F10,$A10,"")</f>
        <v>0</v>
      </c>
      <c r="U10" s="39">
        <f>IF(S10=$F10,$I10,"")</f>
        <v>0.10909722222222222</v>
      </c>
      <c r="V10" s="40" t="str">
        <f>IF(S10=J10,"",S10)</f>
        <v/>
      </c>
      <c r="W10" s="40" t="str">
        <f>IF(V10=P10,"",S10)</f>
        <v/>
      </c>
      <c r="X10" s="39" t="str">
        <f>IF(W10=$F10,$A10,"")</f>
        <v/>
      </c>
      <c r="Y10" s="39" t="str">
        <f>IF(W10=$F10,$I10,"")</f>
        <v/>
      </c>
    </row>
    <row r="11" spans="1:25" ht="13.5">
      <c r="A11" s="48"/>
      <c r="B11" s="47">
        <v>8</v>
      </c>
      <c r="C11" s="62">
        <v>68</v>
      </c>
      <c r="D11" s="45" t="str">
        <f>IF(C11&gt;0,CONCATENATE((VLOOKUP($C11,[1]Inscription!$A$12:$G$211,3,FALSE)),"   ",(VLOOKUP($C11,[1]Inscription!$A$12:$G$211,4,FALSE)))," ")</f>
        <v>BARRY   David</v>
      </c>
      <c r="E11" s="44"/>
      <c r="F11" s="42" t="str">
        <f>IF(C11&gt;0,(VLOOKUP($C11,[1]Inscription!$A$12:$G$211,5,FALSE))," ")</f>
        <v>V.C.TULLISTE 1</v>
      </c>
      <c r="G11" s="43" t="str">
        <f>IF(C11&gt;0,(VLOOKUP($C11,[1]Inscription!$A$12:$G$211,7,FALSE))," ")</f>
        <v>1419016027</v>
      </c>
      <c r="H11" s="42" t="str">
        <f>LEFT(IF(C11&gt;0,(VLOOKUP($C11,[1]Inscription!$A$12:$G$211,6,FALSE))," "),8)</f>
        <v>2ème Cat</v>
      </c>
      <c r="I11" s="41">
        <f>I10</f>
        <v>0.10909722222222222</v>
      </c>
      <c r="J11" s="39" t="str">
        <f>IF(COUNTIF($F$4:$F11,$F11)&lt;2,$F11," ")</f>
        <v xml:space="preserve"> </v>
      </c>
      <c r="K11" s="39" t="str">
        <f>IF(J11=F11,A11,"")</f>
        <v/>
      </c>
      <c r="L11" s="39" t="str">
        <f>IF(J11=F11,I11,"")</f>
        <v/>
      </c>
      <c r="M11" s="39" t="str">
        <f>IF(COUNTIF($F$4:$F11,$F11)&lt;3,$F11," ")</f>
        <v>V.C.TULLISTE 1</v>
      </c>
      <c r="N11" s="39">
        <f>IF(M11=$F11,$A11,"")</f>
        <v>0</v>
      </c>
      <c r="O11" s="39">
        <f>IF(M11=$F11,$I11,"")</f>
        <v>0.10909722222222222</v>
      </c>
      <c r="P11" s="40" t="str">
        <f>IF(M11=J11,"",M11)</f>
        <v>V.C.TULLISTE 1</v>
      </c>
      <c r="Q11" s="40">
        <f>IF(P11=$F11,$A11,1000)</f>
        <v>0</v>
      </c>
      <c r="R11" s="40">
        <f>IF(P11=$F11,$I11,1000)</f>
        <v>0.10909722222222222</v>
      </c>
      <c r="S11" s="39" t="str">
        <f>IF(COUNTIF($F$4:$F11,J11)&lt;4,$F11," ")</f>
        <v>V.C.TULLISTE 1</v>
      </c>
      <c r="T11" s="39">
        <f>IF(S11=$F11,$A11,"")</f>
        <v>0</v>
      </c>
      <c r="U11" s="39">
        <f>IF(S11=$F11,$I11,"")</f>
        <v>0.10909722222222222</v>
      </c>
      <c r="V11" s="40" t="str">
        <f>IF(S11=J11,"",S11)</f>
        <v>V.C.TULLISTE 1</v>
      </c>
      <c r="W11" s="40" t="str">
        <f>IF(V11=P11,"",S11)</f>
        <v/>
      </c>
      <c r="X11" s="39" t="str">
        <f>IF(W11=$F11,$A11,"")</f>
        <v/>
      </c>
      <c r="Y11" s="39" t="str">
        <f>IF(W11=$F11,$I11,"")</f>
        <v/>
      </c>
    </row>
    <row r="12" spans="1:25" ht="13.5">
      <c r="A12" s="48"/>
      <c r="B12" s="47">
        <v>9</v>
      </c>
      <c r="C12" s="62">
        <v>26</v>
      </c>
      <c r="D12" s="45" t="str">
        <f>IF(C12&gt;0,CONCATENATE((VLOOKUP($C12,[1]Inscription!$A$12:$G$211,3,FALSE)),"   ",(VLOOKUP($C12,[1]Inscription!$A$12:$G$211,4,FALSE)))," ")</f>
        <v>FONFREDE   François</v>
      </c>
      <c r="E12" s="44"/>
      <c r="F12" s="42" t="str">
        <f>IF(C12&gt;0,(VLOOKUP($C12,[1]Inscription!$A$12:$G$211,5,FALSE))," ")</f>
        <v>E-C-FELLETIN-USSEL-CRE-COR 2</v>
      </c>
      <c r="G12" s="43" t="str">
        <f>IF(C12&gt;0,(VLOOKUP($C12,[1]Inscription!$A$12:$G$211,7,FALSE))," ")</f>
        <v>1423001014</v>
      </c>
      <c r="H12" s="42" t="str">
        <f>LEFT(IF(C12&gt;0,(VLOOKUP($C12,[1]Inscription!$A$12:$G$211,6,FALSE))," "),8)</f>
        <v>1ère Cat</v>
      </c>
      <c r="I12" s="41">
        <f>I11</f>
        <v>0.10909722222222222</v>
      </c>
      <c r="J12" s="39" t="str">
        <f>IF(COUNTIF($F$4:$F12,$F12)&lt;2,$F12," ")</f>
        <v>E-C-FELLETIN-USSEL-CRE-COR 2</v>
      </c>
      <c r="K12" s="39">
        <f>IF(J12=F12,A12,"")</f>
        <v>0</v>
      </c>
      <c r="L12" s="39">
        <f>IF(J12=F12,I12,"")</f>
        <v>0.10909722222222222</v>
      </c>
      <c r="M12" s="39" t="str">
        <f>IF(COUNTIF($F$4:$F12,$F12)&lt;3,$F12," ")</f>
        <v>E-C-FELLETIN-USSEL-CRE-COR 2</v>
      </c>
      <c r="N12" s="39">
        <f>IF(M12=$F12,$A12,"")</f>
        <v>0</v>
      </c>
      <c r="O12" s="39">
        <f>IF(M12=$F12,$I12,"")</f>
        <v>0.10909722222222222</v>
      </c>
      <c r="P12" s="40" t="str">
        <f>IF(M12=J12,"",M12)</f>
        <v/>
      </c>
      <c r="Q12" s="40">
        <f>IF(P12=$F12,$A12,1000)</f>
        <v>1000</v>
      </c>
      <c r="R12" s="40">
        <f>IF(P12=$F12,$I12,1000)</f>
        <v>1000</v>
      </c>
      <c r="S12" s="39" t="str">
        <f>IF(COUNTIF($F$4:$F12,J12)&lt;4,$F12," ")</f>
        <v>E-C-FELLETIN-USSEL-CRE-COR 2</v>
      </c>
      <c r="T12" s="39">
        <f>IF(S12=$F12,$A12,"")</f>
        <v>0</v>
      </c>
      <c r="U12" s="39">
        <f>IF(S12=$F12,$I12,"")</f>
        <v>0.10909722222222222</v>
      </c>
      <c r="V12" s="40" t="str">
        <f>IF(S12=J12,"",S12)</f>
        <v/>
      </c>
      <c r="W12" s="40" t="str">
        <f>IF(V12=P12,"",S12)</f>
        <v/>
      </c>
      <c r="X12" s="39" t="str">
        <f>IF(W12=$F12,$A12,"")</f>
        <v/>
      </c>
      <c r="Y12" s="39" t="str">
        <f>IF(W12=$F12,$I12,"")</f>
        <v/>
      </c>
    </row>
    <row r="13" spans="1:25" ht="13.5">
      <c r="A13" s="48"/>
      <c r="B13" s="47">
        <v>10</v>
      </c>
      <c r="C13" s="62">
        <v>36</v>
      </c>
      <c r="D13" s="45" t="str">
        <f>IF(C13&gt;0,CONCATENATE((VLOOKUP($C13,[1]Inscription!$A$12:$G$211,3,FALSE)),"   ",(VLOOKUP($C13,[1]Inscription!$A$12:$G$211,4,FALSE)))," ")</f>
        <v>BENARFA   Rémi</v>
      </c>
      <c r="E13" s="44"/>
      <c r="F13" s="42" t="str">
        <f>IF(C13&gt;0,(VLOOKUP($C13,[1]Inscription!$A$12:$G$211,5,FALSE))," ")</f>
        <v>OCCITANE CF</v>
      </c>
      <c r="G13" s="43" t="str">
        <f>IF(C13&gt;0,(VLOOKUP($C13,[1]Inscription!$A$12:$G$211,7,FALSE))," ")</f>
        <v>2282043161</v>
      </c>
      <c r="H13" s="42" t="str">
        <f>LEFT(IF(C13&gt;0,(VLOOKUP($C13,[1]Inscription!$A$12:$G$211,6,FALSE))," "),8)</f>
        <v>1ère Cat</v>
      </c>
      <c r="I13" s="41">
        <f>I12</f>
        <v>0.10909722222222222</v>
      </c>
      <c r="J13" s="39" t="str">
        <f>IF(COUNTIF($F$4:$F13,$F13)&lt;2,$F13," ")</f>
        <v xml:space="preserve"> </v>
      </c>
      <c r="K13" s="39" t="str">
        <f>IF(J13=F13,A13,"")</f>
        <v/>
      </c>
      <c r="L13" s="39" t="str">
        <f>IF(J13=F13,I13,"")</f>
        <v/>
      </c>
      <c r="M13" s="39" t="str">
        <f>IF(COUNTIF($F$4:$F13,$F13)&lt;3,$F13," ")</f>
        <v xml:space="preserve"> </v>
      </c>
      <c r="N13" s="39" t="str">
        <f>IF(M13=$F13,$A13,"")</f>
        <v/>
      </c>
      <c r="O13" s="39" t="str">
        <f>IF(M13=$F13,$I13,"")</f>
        <v/>
      </c>
      <c r="P13" s="40" t="str">
        <f>IF(M13=J13,"",M13)</f>
        <v/>
      </c>
      <c r="Q13" s="40">
        <f>IF(P13=$F13,$A13,1000)</f>
        <v>1000</v>
      </c>
      <c r="R13" s="40">
        <f>IF(P13=$F13,$I13,1000)</f>
        <v>1000</v>
      </c>
      <c r="S13" s="39" t="str">
        <f>IF(COUNTIF($F$4:$F13,J13)&lt;4,$F13," ")</f>
        <v>OCCITANE CF</v>
      </c>
      <c r="T13" s="39">
        <f>IF(S13=$F13,$A13,"")</f>
        <v>0</v>
      </c>
      <c r="U13" s="39">
        <f>IF(S13=$F13,$I13,"")</f>
        <v>0.10909722222222222</v>
      </c>
      <c r="V13" s="40" t="str">
        <f>IF(S13=J13,"",S13)</f>
        <v>OCCITANE CF</v>
      </c>
      <c r="W13" s="40" t="str">
        <f>IF(V13=P13,"",S13)</f>
        <v>OCCITANE CF</v>
      </c>
      <c r="X13" s="39">
        <f>IF(W13=$F13,$A13,"")</f>
        <v>0</v>
      </c>
      <c r="Y13" s="39">
        <f>IF(W13=$F13,$I13,"")</f>
        <v>0.10909722222222222</v>
      </c>
    </row>
    <row r="14" spans="1:25" ht="13.5">
      <c r="A14" s="48"/>
      <c r="B14" s="47">
        <v>11</v>
      </c>
      <c r="C14" s="62">
        <v>66</v>
      </c>
      <c r="D14" s="45" t="str">
        <f>IF(C14&gt;0,CONCATENATE((VLOOKUP($C14,[1]Inscription!$A$12:$G$211,3,FALSE)),"   ",(VLOOKUP($C14,[1]Inscription!$A$12:$G$211,4,FALSE)))," ")</f>
        <v>CHASSAGNE   Thomas</v>
      </c>
      <c r="E14" s="44"/>
      <c r="F14" s="42" t="str">
        <f>IF(C14&gt;0,(VLOOKUP($C14,[1]Inscription!$A$12:$G$211,5,FALSE))," ")</f>
        <v>V.C.TULLISTE 1</v>
      </c>
      <c r="G14" s="43" t="str">
        <f>IF(C14&gt;0,(VLOOKUP($C14,[1]Inscription!$A$12:$G$211,7,FALSE))," ")</f>
        <v>1419016021</v>
      </c>
      <c r="H14" s="42" t="str">
        <f>LEFT(IF(C14&gt;0,(VLOOKUP($C14,[1]Inscription!$A$12:$G$211,6,FALSE))," "),8)</f>
        <v>1ère Cat</v>
      </c>
      <c r="I14" s="41">
        <f>I13</f>
        <v>0.10909722222222222</v>
      </c>
      <c r="J14" s="39" t="str">
        <f>IF(COUNTIF($F$4:$F14,$F14)&lt;2,$F14," ")</f>
        <v xml:space="preserve"> </v>
      </c>
      <c r="K14" s="39" t="str">
        <f>IF(J14=F14,A14,"")</f>
        <v/>
      </c>
      <c r="L14" s="39" t="str">
        <f>IF(J14=F14,I14,"")</f>
        <v/>
      </c>
      <c r="M14" s="39" t="str">
        <f>IF(COUNTIF($F$4:$F14,$F14)&lt;3,$F14," ")</f>
        <v xml:space="preserve"> </v>
      </c>
      <c r="N14" s="39" t="str">
        <f>IF(M14=$F14,$A14,"")</f>
        <v/>
      </c>
      <c r="O14" s="39" t="str">
        <f>IF(M14=$F14,$I14,"")</f>
        <v/>
      </c>
      <c r="P14" s="40" t="str">
        <f>IF(M14=J14,"",M14)</f>
        <v/>
      </c>
      <c r="Q14" s="40">
        <f>IF(P14=$F14,$A14,1000)</f>
        <v>1000</v>
      </c>
      <c r="R14" s="40">
        <f>IF(P14=$F14,$I14,1000)</f>
        <v>1000</v>
      </c>
      <c r="S14" s="39" t="str">
        <f>IF(COUNTIF($F$4:$F14,J14)&lt;4,$F14," ")</f>
        <v>V.C.TULLISTE 1</v>
      </c>
      <c r="T14" s="39">
        <f>IF(S14=$F14,$A14,"")</f>
        <v>0</v>
      </c>
      <c r="U14" s="39">
        <f>IF(S14=$F14,$I14,"")</f>
        <v>0.10909722222222222</v>
      </c>
      <c r="V14" s="40" t="str">
        <f>IF(S14=J14,"",S14)</f>
        <v>V.C.TULLISTE 1</v>
      </c>
      <c r="W14" s="40" t="str">
        <f>IF(V14=P14,"",S14)</f>
        <v>V.C.TULLISTE 1</v>
      </c>
      <c r="X14" s="39">
        <f>IF(W14=$F14,$A14,"")</f>
        <v>0</v>
      </c>
      <c r="Y14" s="39">
        <f>IF(W14=$F14,$I14,"")</f>
        <v>0.10909722222222222</v>
      </c>
    </row>
    <row r="15" spans="1:25" ht="13.5">
      <c r="A15" s="48"/>
      <c r="B15" s="47">
        <v>12</v>
      </c>
      <c r="C15" s="62">
        <v>40</v>
      </c>
      <c r="D15" s="45" t="str">
        <f>IF(C15&gt;0,CONCATENATE((VLOOKUP($C15,[1]Inscription!$A$12:$G$211,3,FALSE)),"   ",(VLOOKUP($C15,[1]Inscription!$A$12:$G$211,4,FALSE)))," ")</f>
        <v>CROCHARD   Axel</v>
      </c>
      <c r="E15" s="44"/>
      <c r="F15" s="42" t="str">
        <f>IF(C15&gt;0,(VLOOKUP($C15,[1]Inscription!$A$12:$G$211,5,FALSE))," ")</f>
        <v>OCCITANE CF</v>
      </c>
      <c r="G15" s="43" t="str">
        <f>IF(C15&gt;0,(VLOOKUP($C15,[1]Inscription!$A$12:$G$211,7,FALSE))," ")</f>
        <v>2212032161</v>
      </c>
      <c r="H15" s="42" t="str">
        <f>LEFT(IF(C15&gt;0,(VLOOKUP($C15,[1]Inscription!$A$12:$G$211,6,FALSE))," "),8)</f>
        <v>1ère Cat</v>
      </c>
      <c r="I15" s="41">
        <v>0.11135416666666666</v>
      </c>
      <c r="J15" s="39" t="str">
        <f>IF(COUNTIF($F$4:$F15,$F15)&lt;2,$F15," ")</f>
        <v xml:space="preserve"> </v>
      </c>
      <c r="K15" s="39" t="str">
        <f>IF(J15=F15,A15,"")</f>
        <v/>
      </c>
      <c r="L15" s="39" t="str">
        <f>IF(J15=F15,I15,"")</f>
        <v/>
      </c>
      <c r="M15" s="39" t="str">
        <f>IF(COUNTIF($F$4:$F15,$F15)&lt;3,$F15," ")</f>
        <v xml:space="preserve"> </v>
      </c>
      <c r="N15" s="39" t="str">
        <f>IF(M15=$F15,$A15,"")</f>
        <v/>
      </c>
      <c r="O15" s="39" t="str">
        <f>IF(M15=$F15,$I15,"")</f>
        <v/>
      </c>
      <c r="P15" s="40" t="str">
        <f>IF(M15=J15,"",M15)</f>
        <v/>
      </c>
      <c r="Q15" s="40">
        <f>IF(P15=$F15,$A15,1000)</f>
        <v>1000</v>
      </c>
      <c r="R15" s="40">
        <f>IF(P15=$F15,$I15,1000)</f>
        <v>1000</v>
      </c>
      <c r="S15" s="39" t="str">
        <f>IF(COUNTIF($F$4:$F15,J15)&lt;4,$F15," ")</f>
        <v>OCCITANE CF</v>
      </c>
      <c r="T15" s="39">
        <f>IF(S15=$F15,$A15,"")</f>
        <v>0</v>
      </c>
      <c r="U15" s="39">
        <f>IF(S15=$F15,$I15,"")</f>
        <v>0.11135416666666666</v>
      </c>
      <c r="V15" s="40" t="str">
        <f>IF(S15=J15,"",S15)</f>
        <v>OCCITANE CF</v>
      </c>
      <c r="W15" s="40" t="str">
        <f>IF(V15=P15,"",S15)</f>
        <v>OCCITANE CF</v>
      </c>
      <c r="X15" s="39">
        <f>IF(W15=$F15,$A15,"")</f>
        <v>0</v>
      </c>
      <c r="Y15" s="39">
        <f>IF(W15=$F15,$I15,"")</f>
        <v>0.11135416666666666</v>
      </c>
    </row>
    <row r="16" spans="1:25" ht="13.5">
      <c r="A16" s="48"/>
      <c r="B16" s="47">
        <v>13</v>
      </c>
      <c r="C16" s="62">
        <v>46</v>
      </c>
      <c r="D16" s="45" t="str">
        <f>IF(C16&gt;0,CONCATENATE((VLOOKUP($C16,[1]Inscription!$A$12:$G$211,3,FALSE)),"   ",(VLOOKUP($C16,[1]Inscription!$A$12:$G$211,4,FALSE)))," ")</f>
        <v>DELPECH   Jean Luc</v>
      </c>
      <c r="E16" s="44"/>
      <c r="F16" s="42" t="str">
        <f>IF(C16&gt;0,(VLOOKUP($C16,[1]Inscription!$A$12:$G$211,5,FALSE))," ")</f>
        <v>EC TRELISSAC COULOUNIEIX 24</v>
      </c>
      <c r="G16" s="43" t="str">
        <f>IF(C16&gt;0,(VLOOKUP($C16,[1]Inscription!$A$12:$G$211,7,FALSE))," ")</f>
        <v>0224255026</v>
      </c>
      <c r="H16" s="42" t="str">
        <f>LEFT(IF(C16&gt;0,(VLOOKUP($C16,[1]Inscription!$A$12:$G$211,6,FALSE))," "),8)</f>
        <v>1ère Cat</v>
      </c>
      <c r="I16" s="41">
        <v>0.11146990740740741</v>
      </c>
      <c r="J16" s="39" t="str">
        <f>IF(COUNTIF($F$4:$F16,$F16)&lt;2,$F16," ")</f>
        <v>EC TRELISSAC COULOUNIEIX 24</v>
      </c>
      <c r="K16" s="39">
        <f>IF(J16=F16,A16,"")</f>
        <v>0</v>
      </c>
      <c r="L16" s="39">
        <f>IF(J16=F16,I16,"")</f>
        <v>0.11146990740740741</v>
      </c>
      <c r="M16" s="39" t="str">
        <f>IF(COUNTIF($F$4:$F16,$F16)&lt;3,$F16," ")</f>
        <v>EC TRELISSAC COULOUNIEIX 24</v>
      </c>
      <c r="N16" s="39">
        <f>IF(M16=$F16,$A16,"")</f>
        <v>0</v>
      </c>
      <c r="O16" s="39">
        <f>IF(M16=$F16,$I16,"")</f>
        <v>0.11146990740740741</v>
      </c>
      <c r="P16" s="40" t="str">
        <f>IF(M16=J16,"",M16)</f>
        <v/>
      </c>
      <c r="Q16" s="40">
        <f>IF(P16=$F16,$A16,1000)</f>
        <v>1000</v>
      </c>
      <c r="R16" s="40">
        <f>IF(P16=$F16,$I16,1000)</f>
        <v>1000</v>
      </c>
      <c r="S16" s="39" t="str">
        <f>IF(COUNTIF($F$4:$F16,J16)&lt;4,$F16," ")</f>
        <v>EC TRELISSAC COULOUNIEIX 24</v>
      </c>
      <c r="T16" s="39">
        <f>IF(S16=$F16,$A16,"")</f>
        <v>0</v>
      </c>
      <c r="U16" s="39">
        <f>IF(S16=$F16,$I16,"")</f>
        <v>0.11146990740740741</v>
      </c>
      <c r="V16" s="40" t="str">
        <f>IF(S16=J16,"",S16)</f>
        <v/>
      </c>
      <c r="W16" s="40" t="str">
        <f>IF(V16=P16,"",S16)</f>
        <v/>
      </c>
      <c r="X16" s="39" t="str">
        <f>IF(W16=$F16,$A16,"")</f>
        <v/>
      </c>
      <c r="Y16" s="39" t="str">
        <f>IF(W16=$F16,$I16,"")</f>
        <v/>
      </c>
    </row>
    <row r="17" spans="1:25" ht="13.5">
      <c r="A17" s="48"/>
      <c r="B17" s="47">
        <v>14</v>
      </c>
      <c r="C17" s="62">
        <v>42</v>
      </c>
      <c r="D17" s="45" t="str">
        <f>IF(C17&gt;0,CONCATENATE((VLOOKUP($C17,[1]Inscription!$A$12:$G$211,3,FALSE)),"   ",(VLOOKUP($C17,[1]Inscription!$A$12:$G$211,4,FALSE)))," ")</f>
        <v>CHAMBET   Priscillien</v>
      </c>
      <c r="E17" s="44"/>
      <c r="F17" s="42" t="str">
        <f>IF(C17&gt;0,(VLOOKUP($C17,[1]Inscription!$A$12:$G$211,5,FALSE))," ")</f>
        <v>CD 23</v>
      </c>
      <c r="G17" s="43" t="str">
        <f>IF(C17&gt;0,(VLOOKUP($C17,[1]Inscription!$A$12:$G$211,7,FALSE))," ")</f>
        <v>1423028006</v>
      </c>
      <c r="H17" s="42" t="str">
        <f>LEFT(IF(C17&gt;0,(VLOOKUP($C17,[1]Inscription!$A$12:$G$211,6,FALSE))," "),8)</f>
        <v>2ème Cat</v>
      </c>
      <c r="I17" s="41">
        <v>0.11274305555555557</v>
      </c>
      <c r="J17" s="39" t="str">
        <f>IF(COUNTIF($F$4:$F17,$F17)&lt;2,$F17," ")</f>
        <v>CD 23</v>
      </c>
      <c r="K17" s="39">
        <f>IF(J17=F17,A17,"")</f>
        <v>0</v>
      </c>
      <c r="L17" s="39">
        <f>IF(J17=F17,I17,"")</f>
        <v>0.11274305555555557</v>
      </c>
      <c r="M17" s="39" t="str">
        <f>IF(COUNTIF($F$4:$F17,$F17)&lt;3,$F17," ")</f>
        <v>CD 23</v>
      </c>
      <c r="N17" s="39">
        <f>IF(M17=$F17,$A17,"")</f>
        <v>0</v>
      </c>
      <c r="O17" s="39">
        <f>IF(M17=$F17,$I17,"")</f>
        <v>0.11274305555555557</v>
      </c>
      <c r="P17" s="40" t="str">
        <f>IF(M17=J17,"",M17)</f>
        <v/>
      </c>
      <c r="Q17" s="40">
        <f>IF(P17=$F17,$A17,1000)</f>
        <v>1000</v>
      </c>
      <c r="R17" s="40">
        <f>IF(P17=$F17,$I17,1000)</f>
        <v>1000</v>
      </c>
      <c r="S17" s="39" t="str">
        <f>IF(COUNTIF($F$4:$F17,J17)&lt;4,$F17," ")</f>
        <v>CD 23</v>
      </c>
      <c r="T17" s="39">
        <f>IF(S17=$F17,$A17,"")</f>
        <v>0</v>
      </c>
      <c r="U17" s="39">
        <f>IF(S17=$F17,$I17,"")</f>
        <v>0.11274305555555557</v>
      </c>
      <c r="V17" s="40" t="str">
        <f>IF(S17=J17,"",S17)</f>
        <v/>
      </c>
      <c r="W17" s="40" t="str">
        <f>IF(V17=P17,"",S17)</f>
        <v/>
      </c>
      <c r="X17" s="39" t="str">
        <f>IF(W17=$F17,$A17,"")</f>
        <v/>
      </c>
      <c r="Y17" s="39" t="str">
        <f>IF(W17=$F17,$I17,"")</f>
        <v/>
      </c>
    </row>
    <row r="18" spans="1:25" ht="13.5">
      <c r="A18" s="48"/>
      <c r="B18" s="47">
        <v>15</v>
      </c>
      <c r="C18" s="62">
        <v>64</v>
      </c>
      <c r="D18" s="45" t="str">
        <f>IF(C18&gt;0,CONCATENATE((VLOOKUP($C18,[1]Inscription!$A$12:$G$211,3,FALSE)),"   ",(VLOOKUP($C18,[1]Inscription!$A$12:$G$211,4,FALSE)))," ")</f>
        <v>MORANGE   Pierre Henri</v>
      </c>
      <c r="E18" s="44"/>
      <c r="F18" s="42" t="str">
        <f>IF(C18&gt;0,(VLOOKUP($C18,[1]Inscription!$A$12:$G$211,5,FALSE))," ")</f>
        <v>U.V.LIMOUSINE 1</v>
      </c>
      <c r="G18" s="43" t="str">
        <f>IF(C18&gt;0,(VLOOKUP($C18,[1]Inscription!$A$12:$G$211,7,FALSE))," ")</f>
        <v>1487006012</v>
      </c>
      <c r="H18" s="42" t="str">
        <f>LEFT(IF(C18&gt;0,(VLOOKUP($C18,[1]Inscription!$A$12:$G$211,6,FALSE))," "),8)</f>
        <v>2ème Cat</v>
      </c>
      <c r="I18" s="41">
        <v>0.11335648148148147</v>
      </c>
      <c r="J18" s="39" t="str">
        <f>IF(COUNTIF($F$4:$F18,$F18)&lt;2,$F18," ")</f>
        <v xml:space="preserve"> </v>
      </c>
      <c r="K18" s="39" t="str">
        <f>IF(J18=F18,A18,"")</f>
        <v/>
      </c>
      <c r="L18" s="39" t="str">
        <f>IF(J18=F18,I18,"")</f>
        <v/>
      </c>
      <c r="M18" s="39" t="str">
        <f>IF(COUNTIF($F$4:$F18,$F18)&lt;3,$F18," ")</f>
        <v>U.V.LIMOUSINE 1</v>
      </c>
      <c r="N18" s="39">
        <f>IF(M18=$F18,$A18,"")</f>
        <v>0</v>
      </c>
      <c r="O18" s="39">
        <f>IF(M18=$F18,$I18,"")</f>
        <v>0.11335648148148147</v>
      </c>
      <c r="P18" s="40" t="str">
        <f>IF(M18=J18,"",M18)</f>
        <v>U.V.LIMOUSINE 1</v>
      </c>
      <c r="Q18" s="40">
        <f>IF(P18=$F18,$A18,1000)</f>
        <v>0</v>
      </c>
      <c r="R18" s="40">
        <f>IF(P18=$F18,$I18,1000)</f>
        <v>0.11335648148148147</v>
      </c>
      <c r="S18" s="39" t="str">
        <f>IF(COUNTIF($F$4:$F18,J18)&lt;4,$F18," ")</f>
        <v>U.V.LIMOUSINE 1</v>
      </c>
      <c r="T18" s="39">
        <f>IF(S18=$F18,$A18,"")</f>
        <v>0</v>
      </c>
      <c r="U18" s="39">
        <f>IF(S18=$F18,$I18,"")</f>
        <v>0.11335648148148147</v>
      </c>
      <c r="V18" s="40" t="str">
        <f>IF(S18=J18,"",S18)</f>
        <v>U.V.LIMOUSINE 1</v>
      </c>
      <c r="W18" s="40" t="str">
        <f>IF(V18=P18,"",S18)</f>
        <v/>
      </c>
      <c r="X18" s="39" t="str">
        <f>IF(W18=$F18,$A18,"")</f>
        <v/>
      </c>
      <c r="Y18" s="39" t="str">
        <f>IF(W18=$F18,$I18,"")</f>
        <v/>
      </c>
    </row>
    <row r="19" spans="1:25" ht="13.5">
      <c r="A19" s="48"/>
      <c r="B19" s="47">
        <v>16</v>
      </c>
      <c r="C19" s="62">
        <v>37</v>
      </c>
      <c r="D19" s="45" t="str">
        <f>IF(C19&gt;0,CONCATENATE((VLOOKUP($C19,[1]Inscription!$A$12:$G$211,3,FALSE)),"   ",(VLOOKUP($C19,[1]Inscription!$A$12:$G$211,4,FALSE)))," ")</f>
        <v>BONNEMAYRE   Bastien</v>
      </c>
      <c r="E19" s="44"/>
      <c r="F19" s="42" t="str">
        <f>IF(C19&gt;0,(VLOOKUP($C19,[1]Inscription!$A$12:$G$211,5,FALSE))," ")</f>
        <v>OCCITANE CF</v>
      </c>
      <c r="G19" s="43" t="str">
        <f>IF(C19&gt;0,(VLOOKUP($C19,[1]Inscription!$A$12:$G$211,7,FALSE))," ")</f>
        <v>2231139012</v>
      </c>
      <c r="H19" s="42" t="str">
        <f>LEFT(IF(C19&gt;0,(VLOOKUP($C19,[1]Inscription!$A$12:$G$211,6,FALSE))," "),8)</f>
        <v>2ème Cat</v>
      </c>
      <c r="I19" s="41">
        <f>I18</f>
        <v>0.11335648148148147</v>
      </c>
      <c r="J19" s="39" t="str">
        <f>IF(COUNTIF($F$4:$F19,$F19)&lt;2,$F19," ")</f>
        <v xml:space="preserve"> </v>
      </c>
      <c r="K19" s="39" t="str">
        <f>IF(J19=F19,A19,"")</f>
        <v/>
      </c>
      <c r="L19" s="39" t="str">
        <f>IF(J19=F19,I19,"")</f>
        <v/>
      </c>
      <c r="M19" s="39" t="str">
        <f>IF(COUNTIF($F$4:$F19,$F19)&lt;3,$F19," ")</f>
        <v xml:space="preserve"> </v>
      </c>
      <c r="N19" s="39" t="str">
        <f>IF(M19=$F19,$A19,"")</f>
        <v/>
      </c>
      <c r="O19" s="39" t="str">
        <f>IF(M19=$F19,$I19,"")</f>
        <v/>
      </c>
      <c r="P19" s="40" t="str">
        <f>IF(M19=J19,"",M19)</f>
        <v/>
      </c>
      <c r="Q19" s="40">
        <f>IF(P19=$F19,$A19,1000)</f>
        <v>1000</v>
      </c>
      <c r="R19" s="40">
        <f>IF(P19=$F19,$I19,1000)</f>
        <v>1000</v>
      </c>
      <c r="S19" s="39" t="str">
        <f>IF(COUNTIF($F$4:$F19,J19)&lt;4,$F19," ")</f>
        <v>OCCITANE CF</v>
      </c>
      <c r="T19" s="39">
        <f>IF(S19=$F19,$A19,"")</f>
        <v>0</v>
      </c>
      <c r="U19" s="39">
        <f>IF(S19=$F19,$I19,"")</f>
        <v>0.11335648148148147</v>
      </c>
      <c r="V19" s="40" t="str">
        <f>IF(S19=J19,"",S19)</f>
        <v>OCCITANE CF</v>
      </c>
      <c r="W19" s="40" t="str">
        <f>IF(V19=P19,"",S19)</f>
        <v>OCCITANE CF</v>
      </c>
      <c r="X19" s="39">
        <f>IF(W19=$F19,$A19,"")</f>
        <v>0</v>
      </c>
      <c r="Y19" s="39">
        <f>IF(W19=$F19,$I19,"")</f>
        <v>0.11335648148148147</v>
      </c>
    </row>
    <row r="20" spans="1:25" ht="13.5">
      <c r="A20" s="48"/>
      <c r="B20" s="47">
        <v>17</v>
      </c>
      <c r="C20" s="62">
        <v>70</v>
      </c>
      <c r="D20" s="45" t="str">
        <f>IF(C20&gt;0,CONCATENATE((VLOOKUP($C20,[1]Inscription!$A$12:$G$211,3,FALSE)),"   ",(VLOOKUP($C20,[1]Inscription!$A$12:$G$211,4,FALSE)))," ")</f>
        <v>CLUZAN PRINCE   Morgan</v>
      </c>
      <c r="E20" s="44"/>
      <c r="F20" s="42" t="str">
        <f>IF(C20&gt;0,(VLOOKUP($C20,[1]Inscription!$A$12:$G$211,5,FALSE))," ")</f>
        <v>V.C.TULLISTE 1</v>
      </c>
      <c r="G20" s="43" t="str">
        <f>IF(C20&gt;0,(VLOOKUP($C20,[1]Inscription!$A$12:$G$211,7,FALSE))," ")</f>
        <v>1419016018</v>
      </c>
      <c r="H20" s="42" t="str">
        <f>LEFT(IF(C20&gt;0,(VLOOKUP($C20,[1]Inscription!$A$12:$G$211,6,FALSE))," "),8)</f>
        <v>3ème Cat</v>
      </c>
      <c r="I20" s="41">
        <f>I19</f>
        <v>0.11335648148148147</v>
      </c>
      <c r="J20" s="39" t="str">
        <f>IF(COUNTIF($F$4:$F20,$F20)&lt;2,$F20," ")</f>
        <v xml:space="preserve"> </v>
      </c>
      <c r="K20" s="39" t="str">
        <f>IF(J20=F20,A20,"")</f>
        <v/>
      </c>
      <c r="L20" s="39" t="str">
        <f>IF(J20=F20,I20,"")</f>
        <v/>
      </c>
      <c r="M20" s="39" t="str">
        <f>IF(COUNTIF($F$4:$F20,$F20)&lt;3,$F20," ")</f>
        <v xml:space="preserve"> </v>
      </c>
      <c r="N20" s="39" t="str">
        <f>IF(M20=$F20,$A20,"")</f>
        <v/>
      </c>
      <c r="O20" s="39" t="str">
        <f>IF(M20=$F20,$I20,"")</f>
        <v/>
      </c>
      <c r="P20" s="40" t="str">
        <f>IF(M20=J20,"",M20)</f>
        <v/>
      </c>
      <c r="Q20" s="40">
        <f>IF(P20=$F20,$A20,1000)</f>
        <v>1000</v>
      </c>
      <c r="R20" s="40">
        <f>IF(P20=$F20,$I20,1000)</f>
        <v>1000</v>
      </c>
      <c r="S20" s="39" t="str">
        <f>IF(COUNTIF($F$4:$F20,J20)&lt;4,$F20," ")</f>
        <v>V.C.TULLISTE 1</v>
      </c>
      <c r="T20" s="39">
        <f>IF(S20=$F20,$A20,"")</f>
        <v>0</v>
      </c>
      <c r="U20" s="39">
        <f>IF(S20=$F20,$I20,"")</f>
        <v>0.11335648148148147</v>
      </c>
      <c r="V20" s="40" t="str">
        <f>IF(S20=J20,"",S20)</f>
        <v>V.C.TULLISTE 1</v>
      </c>
      <c r="W20" s="40" t="str">
        <f>IF(V20=P20,"",S20)</f>
        <v>V.C.TULLISTE 1</v>
      </c>
      <c r="X20" s="39">
        <f>IF(W20=$F20,$A20,"")</f>
        <v>0</v>
      </c>
      <c r="Y20" s="39">
        <f>IF(W20=$F20,$I20,"")</f>
        <v>0.11335648148148147</v>
      </c>
    </row>
    <row r="21" spans="1:25" ht="13.5">
      <c r="A21" s="48"/>
      <c r="B21" s="47">
        <v>18</v>
      </c>
      <c r="C21" s="62">
        <v>72</v>
      </c>
      <c r="D21" s="45" t="str">
        <f>IF(C21&gt;0,CONCATENATE((VLOOKUP($C21,[1]Inscription!$A$12:$G$211,3,FALSE)),"   ",(VLOOKUP($C21,[1]Inscription!$A$12:$G$211,4,FALSE)))," ")</f>
        <v>DUFOUR   Florian</v>
      </c>
      <c r="E21" s="44"/>
      <c r="F21" s="42" t="str">
        <f>IF(C21&gt;0,(VLOOKUP($C21,[1]Inscription!$A$12:$G$211,5,FALSE))," ")</f>
        <v>CREUSE OXYGENE 1</v>
      </c>
      <c r="G21" s="43" t="str">
        <f>IF(C21&gt;0,(VLOOKUP($C21,[1]Inscription!$A$12:$G$211,7,FALSE))," ")</f>
        <v>1423029194</v>
      </c>
      <c r="H21" s="42" t="str">
        <f>LEFT(IF(C21&gt;0,(VLOOKUP($C21,[1]Inscription!$A$12:$G$211,6,FALSE))," "),8)</f>
        <v>2ème Cat</v>
      </c>
      <c r="I21" s="41">
        <f>I20</f>
        <v>0.11335648148148147</v>
      </c>
      <c r="J21" s="39" t="str">
        <f>IF(COUNTIF($F$4:$F21,$F21)&lt;2,$F21," ")</f>
        <v>CREUSE OXYGENE 1</v>
      </c>
      <c r="K21" s="39">
        <f>IF(J21=F21,A21,"")</f>
        <v>0</v>
      </c>
      <c r="L21" s="39">
        <f>IF(J21=F21,I21,"")</f>
        <v>0.11335648148148147</v>
      </c>
      <c r="M21" s="39" t="str">
        <f>IF(COUNTIF($F$4:$F21,$F21)&lt;3,$F21," ")</f>
        <v>CREUSE OXYGENE 1</v>
      </c>
      <c r="N21" s="39">
        <f>IF(M21=$F21,$A21,"")</f>
        <v>0</v>
      </c>
      <c r="O21" s="39">
        <f>IF(M21=$F21,$I21,"")</f>
        <v>0.11335648148148147</v>
      </c>
      <c r="P21" s="40" t="str">
        <f>IF(M21=J21,"",M21)</f>
        <v/>
      </c>
      <c r="Q21" s="40">
        <f>IF(P21=$F21,$A21,1000)</f>
        <v>1000</v>
      </c>
      <c r="R21" s="40">
        <f>IF(P21=$F21,$I21,1000)</f>
        <v>1000</v>
      </c>
      <c r="S21" s="39" t="str">
        <f>IF(COUNTIF($F$4:$F21,J21)&lt;4,$F21," ")</f>
        <v>CREUSE OXYGENE 1</v>
      </c>
      <c r="T21" s="39">
        <f>IF(S21=$F21,$A21,"")</f>
        <v>0</v>
      </c>
      <c r="U21" s="39">
        <f>IF(S21=$F21,$I21,"")</f>
        <v>0.11335648148148147</v>
      </c>
      <c r="V21" s="40" t="str">
        <f>IF(S21=J21,"",S21)</f>
        <v/>
      </c>
      <c r="W21" s="40" t="str">
        <f>IF(V21=P21,"",S21)</f>
        <v/>
      </c>
      <c r="X21" s="39" t="str">
        <f>IF(W21=$F21,$A21,"")</f>
        <v/>
      </c>
      <c r="Y21" s="39" t="str">
        <f>IF(W21=$F21,$I21,"")</f>
        <v/>
      </c>
    </row>
    <row r="22" spans="1:25" ht="13.5">
      <c r="A22" s="48"/>
      <c r="B22" s="47">
        <v>19</v>
      </c>
      <c r="C22" s="62">
        <v>69</v>
      </c>
      <c r="D22" s="45" t="str">
        <f>IF(C22&gt;0,CONCATENATE((VLOOKUP($C22,[1]Inscription!$A$12:$G$211,3,FALSE)),"   ",(VLOOKUP($C22,[1]Inscription!$A$12:$G$211,4,FALSE)))," ")</f>
        <v>VILLETTE   Florian</v>
      </c>
      <c r="E22" s="44"/>
      <c r="F22" s="42" t="str">
        <f>IF(C22&gt;0,(VLOOKUP($C22,[1]Inscription!$A$12:$G$211,5,FALSE))," ")</f>
        <v>V.C.TULLISTE 1</v>
      </c>
      <c r="G22" s="43" t="str">
        <f>IF(C22&gt;0,(VLOOKUP($C22,[1]Inscription!$A$12:$G$211,7,FALSE))," ")</f>
        <v>1419016024</v>
      </c>
      <c r="H22" s="42" t="str">
        <f>LEFT(IF(C22&gt;0,(VLOOKUP($C22,[1]Inscription!$A$12:$G$211,6,FALSE))," "),8)</f>
        <v>2ème Cat</v>
      </c>
      <c r="I22" s="41">
        <f>I21</f>
        <v>0.11335648148148147</v>
      </c>
      <c r="J22" s="39" t="str">
        <f>IF(COUNTIF($F$4:$F22,$F22)&lt;2,$F22," ")</f>
        <v xml:space="preserve"> </v>
      </c>
      <c r="K22" s="39" t="str">
        <f>IF(J22=F22,A22,"")</f>
        <v/>
      </c>
      <c r="L22" s="39" t="str">
        <f>IF(J22=F22,I22,"")</f>
        <v/>
      </c>
      <c r="M22" s="39" t="str">
        <f>IF(COUNTIF($F$4:$F22,$F22)&lt;3,$F22," ")</f>
        <v xml:space="preserve"> </v>
      </c>
      <c r="N22" s="39" t="str">
        <f>IF(M22=$F22,$A22,"")</f>
        <v/>
      </c>
      <c r="O22" s="39" t="str">
        <f>IF(M22=$F22,$I22,"")</f>
        <v/>
      </c>
      <c r="P22" s="40" t="str">
        <f>IF(M22=J22,"",M22)</f>
        <v/>
      </c>
      <c r="Q22" s="40">
        <f>IF(P22=$F22,$A22,1000)</f>
        <v>1000</v>
      </c>
      <c r="R22" s="40">
        <f>IF(P22=$F22,$I22,1000)</f>
        <v>1000</v>
      </c>
      <c r="S22" s="39" t="str">
        <f>IF(COUNTIF($F$4:$F22,J22)&lt;4,$F22," ")</f>
        <v>V.C.TULLISTE 1</v>
      </c>
      <c r="T22" s="39">
        <f>IF(S22=$F22,$A22,"")</f>
        <v>0</v>
      </c>
      <c r="U22" s="39">
        <f>IF(S22=$F22,$I22,"")</f>
        <v>0.11335648148148147</v>
      </c>
      <c r="V22" s="40" t="str">
        <f>IF(S22=J22,"",S22)</f>
        <v>V.C.TULLISTE 1</v>
      </c>
      <c r="W22" s="40" t="str">
        <f>IF(V22=P22,"",S22)</f>
        <v>V.C.TULLISTE 1</v>
      </c>
      <c r="X22" s="39">
        <f>IF(W22=$F22,$A22,"")</f>
        <v>0</v>
      </c>
      <c r="Y22" s="39">
        <f>IF(W22=$F22,$I22,"")</f>
        <v>0.11335648148148147</v>
      </c>
    </row>
    <row r="23" spans="1:25" ht="13.5">
      <c r="A23" s="48"/>
      <c r="B23" s="47">
        <v>20</v>
      </c>
      <c r="C23" s="62">
        <v>29</v>
      </c>
      <c r="D23" s="45" t="str">
        <f>IF(C23&gt;0,CONCATENATE((VLOOKUP($C23,[1]Inscription!$A$12:$G$211,3,FALSE)),"   ",(VLOOKUP($C23,[1]Inscription!$A$12:$G$211,4,FALSE)))," ")</f>
        <v>FRACASSO   Raphaël</v>
      </c>
      <c r="E23" s="44"/>
      <c r="F23" s="42" t="str">
        <f>IF(C23&gt;0,(VLOOKUP($C23,[1]Inscription!$A$12:$G$211,5,FALSE))," ")</f>
        <v>E-C-FELLETIN-USSEL-CRE-COR 2</v>
      </c>
      <c r="G23" s="43" t="str">
        <f>IF(C23&gt;0,(VLOOKUP($C23,[1]Inscription!$A$12:$G$211,7,FALSE))," ")</f>
        <v>1423001045</v>
      </c>
      <c r="H23" s="42" t="str">
        <f>LEFT(IF(C23&gt;0,(VLOOKUP($C23,[1]Inscription!$A$12:$G$211,6,FALSE))," "),8)</f>
        <v>Junior</v>
      </c>
      <c r="I23" s="41">
        <f>I22</f>
        <v>0.11335648148148147</v>
      </c>
      <c r="J23" s="39" t="str">
        <f>IF(COUNTIF($F$4:$F23,$F23)&lt;2,$F23," ")</f>
        <v xml:space="preserve"> </v>
      </c>
      <c r="K23" s="39" t="str">
        <f>IF(J23=F23,A23,"")</f>
        <v/>
      </c>
      <c r="L23" s="39" t="str">
        <f>IF(J23=F23,I23,"")</f>
        <v/>
      </c>
      <c r="M23" s="39" t="str">
        <f>IF(COUNTIF($F$4:$F23,$F23)&lt;3,$F23," ")</f>
        <v>E-C-FELLETIN-USSEL-CRE-COR 2</v>
      </c>
      <c r="N23" s="39">
        <f>IF(M23=$F23,$A23,"")</f>
        <v>0</v>
      </c>
      <c r="O23" s="39">
        <f>IF(M23=$F23,$I23,"")</f>
        <v>0.11335648148148147</v>
      </c>
      <c r="P23" s="40" t="str">
        <f>IF(M23=J23,"",M23)</f>
        <v>E-C-FELLETIN-USSEL-CRE-COR 2</v>
      </c>
      <c r="Q23" s="40">
        <f>IF(P23=$F23,$A23,1000)</f>
        <v>0</v>
      </c>
      <c r="R23" s="40">
        <f>IF(P23=$F23,$I23,1000)</f>
        <v>0.11335648148148147</v>
      </c>
      <c r="S23" s="39" t="str">
        <f>IF(COUNTIF($F$4:$F23,J23)&lt;4,$F23," ")</f>
        <v>E-C-FELLETIN-USSEL-CRE-COR 2</v>
      </c>
      <c r="T23" s="39">
        <f>IF(S23=$F23,$A23,"")</f>
        <v>0</v>
      </c>
      <c r="U23" s="39">
        <f>IF(S23=$F23,$I23,"")</f>
        <v>0.11335648148148147</v>
      </c>
      <c r="V23" s="40" t="str">
        <f>IF(S23=J23,"",S23)</f>
        <v>E-C-FELLETIN-USSEL-CRE-COR 2</v>
      </c>
      <c r="W23" s="40" t="str">
        <f>IF(V23=P23,"",S23)</f>
        <v/>
      </c>
      <c r="X23" s="39" t="str">
        <f>IF(W23=$F23,$A23,"")</f>
        <v/>
      </c>
      <c r="Y23" s="39" t="str">
        <f>IF(W23=$F23,$I23,"")</f>
        <v/>
      </c>
    </row>
    <row r="24" spans="1:25" ht="13.5">
      <c r="A24" s="48"/>
      <c r="B24" s="47">
        <v>21</v>
      </c>
      <c r="C24" s="62">
        <v>13</v>
      </c>
      <c r="D24" s="45" t="str">
        <f>IF(C24&gt;0,CONCATENATE((VLOOKUP($C24,[1]Inscription!$A$12:$G$211,3,FALSE)),"   ",(VLOOKUP($C24,[1]Inscription!$A$12:$G$211,4,FALSE)))," ")</f>
        <v>COUVIDOUX   Antoine</v>
      </c>
      <c r="E24" s="44"/>
      <c r="F24" s="42" t="str">
        <f>IF(C24&gt;0,(VLOOKUP($C24,[1]Inscription!$A$12:$G$211,5,FALSE))," ")</f>
        <v>CREUSE OXYGENE 2</v>
      </c>
      <c r="G24" s="43" t="str">
        <f>IF(C24&gt;0,(VLOOKUP($C24,[1]Inscription!$A$12:$G$211,7,FALSE))," ")</f>
        <v>1423029545</v>
      </c>
      <c r="H24" s="42" t="str">
        <f>LEFT(IF(C24&gt;0,(VLOOKUP($C24,[1]Inscription!$A$12:$G$211,6,FALSE))," "),8)</f>
        <v>2ème Cat</v>
      </c>
      <c r="I24" s="41">
        <f>I23</f>
        <v>0.11335648148148147</v>
      </c>
      <c r="J24" s="39" t="str">
        <f>IF(COUNTIF($F$4:$F24,$F24)&lt;2,$F24," ")</f>
        <v>CREUSE OXYGENE 2</v>
      </c>
      <c r="K24" s="39">
        <f>IF(J24=F24,A24,"")</f>
        <v>0</v>
      </c>
      <c r="L24" s="39">
        <f>IF(J24=F24,I24,"")</f>
        <v>0.11335648148148147</v>
      </c>
      <c r="M24" s="39" t="str">
        <f>IF(COUNTIF($F$4:$F24,$F24)&lt;3,$F24," ")</f>
        <v>CREUSE OXYGENE 2</v>
      </c>
      <c r="N24" s="39">
        <f>IF(M24=$F24,$A24,"")</f>
        <v>0</v>
      </c>
      <c r="O24" s="39">
        <f>IF(M24=$F24,$I24,"")</f>
        <v>0.11335648148148147</v>
      </c>
      <c r="P24" s="40" t="str">
        <f>IF(M24=J24,"",M24)</f>
        <v/>
      </c>
      <c r="Q24" s="40">
        <f>IF(P24=$F24,$A24,1000)</f>
        <v>1000</v>
      </c>
      <c r="R24" s="40">
        <f>IF(P24=$F24,$I24,1000)</f>
        <v>1000</v>
      </c>
      <c r="S24" s="39" t="str">
        <f>IF(COUNTIF($F$4:$F24,J24)&lt;4,$F24," ")</f>
        <v>CREUSE OXYGENE 2</v>
      </c>
      <c r="T24" s="39">
        <f>IF(S24=$F24,$A24,"")</f>
        <v>0</v>
      </c>
      <c r="U24" s="39">
        <f>IF(S24=$F24,$I24,"")</f>
        <v>0.11335648148148147</v>
      </c>
      <c r="V24" s="40" t="str">
        <f>IF(S24=J24,"",S24)</f>
        <v/>
      </c>
      <c r="W24" s="40" t="str">
        <f>IF(V24=P24,"",S24)</f>
        <v/>
      </c>
      <c r="X24" s="39" t="str">
        <f>IF(W24=$F24,$A24,"")</f>
        <v/>
      </c>
      <c r="Y24" s="39" t="str">
        <f>IF(W24=$F24,$I24,"")</f>
        <v/>
      </c>
    </row>
    <row r="25" spans="1:25" ht="13.5">
      <c r="A25" s="48"/>
      <c r="B25" s="47">
        <v>22</v>
      </c>
      <c r="C25" s="62">
        <v>79</v>
      </c>
      <c r="D25" s="45" t="str">
        <f>IF(C25&gt;0,CONCATENATE((VLOOKUP($C25,[1]Inscription!$A$12:$G$211,3,FALSE)),"   ",(VLOOKUP($C25,[1]Inscription!$A$12:$G$211,4,FALSE)))," ")</f>
        <v>BARON   ERIC</v>
      </c>
      <c r="E25" s="44"/>
      <c r="F25" s="42" t="str">
        <f>IF(C25&gt;0,(VLOOKUP($C25,[1]Inscription!$A$12:$G$211,5,FALSE))," ")</f>
        <v>E-C-FELLETIN-USSEL-CRE-COR 1</v>
      </c>
      <c r="G25" s="43" t="str">
        <f>IF(C25&gt;0,(VLOOKUP($C25,[1]Inscription!$A$12:$G$211,7,FALSE))," ")</f>
        <v>1423001010</v>
      </c>
      <c r="H25" s="42" t="str">
        <f>LEFT(IF(C25&gt;0,(VLOOKUP($C25,[1]Inscription!$A$12:$G$211,6,FALSE))," "),8)</f>
        <v>2ème Cat</v>
      </c>
      <c r="I25" s="41">
        <v>0.11366898148148148</v>
      </c>
      <c r="J25" s="39" t="str">
        <f>IF(COUNTIF($F$4:$F25,$F25)&lt;2,$F25," ")</f>
        <v xml:space="preserve"> </v>
      </c>
      <c r="K25" s="39" t="str">
        <f>IF(J25=F25,A25,"")</f>
        <v/>
      </c>
      <c r="L25" s="39" t="str">
        <f>IF(J25=F25,I25,"")</f>
        <v/>
      </c>
      <c r="M25" s="39" t="str">
        <f>IF(COUNTIF($F$4:$F25,$F25)&lt;3,$F25," ")</f>
        <v xml:space="preserve"> </v>
      </c>
      <c r="N25" s="39" t="str">
        <f>IF(M25=$F25,$A25,"")</f>
        <v/>
      </c>
      <c r="O25" s="39" t="str">
        <f>IF(M25=$F25,$I25,"")</f>
        <v/>
      </c>
      <c r="P25" s="40" t="str">
        <f>IF(M25=J25,"",M25)</f>
        <v/>
      </c>
      <c r="Q25" s="40">
        <f>IF(P25=$F25,$A25,1000)</f>
        <v>1000</v>
      </c>
      <c r="R25" s="40">
        <f>IF(P25=$F25,$I25,1000)</f>
        <v>1000</v>
      </c>
      <c r="S25" s="39" t="str">
        <f>IF(COUNTIF($F$4:$F25,J25)&lt;4,$F25," ")</f>
        <v>E-C-FELLETIN-USSEL-CRE-COR 1</v>
      </c>
      <c r="T25" s="39">
        <f>IF(S25=$F25,$A25,"")</f>
        <v>0</v>
      </c>
      <c r="U25" s="39">
        <f>IF(S25=$F25,$I25,"")</f>
        <v>0.11366898148148148</v>
      </c>
      <c r="V25" s="40" t="str">
        <f>IF(S25=J25,"",S25)</f>
        <v>E-C-FELLETIN-USSEL-CRE-COR 1</v>
      </c>
      <c r="W25" s="40" t="str">
        <f>IF(V25=P25,"",S25)</f>
        <v>E-C-FELLETIN-USSEL-CRE-COR 1</v>
      </c>
      <c r="X25" s="39">
        <f>IF(W25=$F25,$A25,"")</f>
        <v>0</v>
      </c>
      <c r="Y25" s="39">
        <f>IF(W25=$F25,$I25,"")</f>
        <v>0.11366898148148148</v>
      </c>
    </row>
    <row r="26" spans="1:25" ht="13.5">
      <c r="A26" s="48"/>
      <c r="B26" s="47">
        <v>23</v>
      </c>
      <c r="C26" s="62">
        <v>52</v>
      </c>
      <c r="D26" s="45" t="str">
        <f>IF(C26&gt;0,CONCATENATE((VLOOKUP($C26,[1]Inscription!$A$12:$G$211,3,FALSE)),"   ",(VLOOKUP($C26,[1]Inscription!$A$12:$G$211,4,FALSE)))," ")</f>
        <v>GEAUJAR   Emeric</v>
      </c>
      <c r="E26" s="44"/>
      <c r="F26" s="42" t="str">
        <f>IF(C26&gt;0,(VLOOKUP($C26,[1]Inscription!$A$12:$G$211,5,FALSE))," ")</f>
        <v>A.C.RILHAC RANCON 1</v>
      </c>
      <c r="G26" s="43" t="str">
        <f>IF(C26&gt;0,(VLOOKUP($C26,[1]Inscription!$A$12:$G$211,7,FALSE))," ")</f>
        <v>1487031025</v>
      </c>
      <c r="H26" s="42" t="str">
        <f>LEFT(IF(C26&gt;0,(VLOOKUP($C26,[1]Inscription!$A$12:$G$211,6,FALSE))," "),8)</f>
        <v>3ème Cat</v>
      </c>
      <c r="I26" s="41">
        <v>0.11416666666666668</v>
      </c>
      <c r="J26" s="39" t="str">
        <f>IF(COUNTIF($F$4:$F26,$F26)&lt;2,$F26," ")</f>
        <v>A.C.RILHAC RANCON 1</v>
      </c>
      <c r="K26" s="39">
        <f>IF(J26=F26,A26,"")</f>
        <v>0</v>
      </c>
      <c r="L26" s="39">
        <f>IF(J26=F26,I26,"")</f>
        <v>0.11416666666666668</v>
      </c>
      <c r="M26" s="39" t="str">
        <f>IF(COUNTIF($F$4:$F26,$F26)&lt;3,$F26," ")</f>
        <v>A.C.RILHAC RANCON 1</v>
      </c>
      <c r="N26" s="39">
        <f>IF(M26=$F26,$A26,"")</f>
        <v>0</v>
      </c>
      <c r="O26" s="39">
        <f>IF(M26=$F26,$I26,"")</f>
        <v>0.11416666666666668</v>
      </c>
      <c r="P26" s="40" t="str">
        <f>IF(M26=J26,"",M26)</f>
        <v/>
      </c>
      <c r="Q26" s="40">
        <f>IF(P26=$F26,$A26,1000)</f>
        <v>1000</v>
      </c>
      <c r="R26" s="40">
        <f>IF(P26=$F26,$I26,1000)</f>
        <v>1000</v>
      </c>
      <c r="S26" s="39" t="str">
        <f>IF(COUNTIF($F$4:$F26,J26)&lt;4,$F26," ")</f>
        <v>A.C.RILHAC RANCON 1</v>
      </c>
      <c r="T26" s="39">
        <f>IF(S26=$F26,$A26,"")</f>
        <v>0</v>
      </c>
      <c r="U26" s="39">
        <f>IF(S26=$F26,$I26,"")</f>
        <v>0.11416666666666668</v>
      </c>
      <c r="V26" s="40" t="str">
        <f>IF(S26=J26,"",S26)</f>
        <v/>
      </c>
      <c r="W26" s="40" t="str">
        <f>IF(V26=P26,"",S26)</f>
        <v/>
      </c>
      <c r="X26" s="39" t="str">
        <f>IF(W26=$F26,$A26,"")</f>
        <v/>
      </c>
      <c r="Y26" s="39" t="str">
        <f>IF(W26=$F26,$I26,"")</f>
        <v/>
      </c>
    </row>
    <row r="27" spans="1:25" ht="13.5">
      <c r="A27" s="48"/>
      <c r="B27" s="47">
        <v>24</v>
      </c>
      <c r="C27" s="62">
        <v>45</v>
      </c>
      <c r="D27" s="45" t="str">
        <f>IF(C27&gt;0,CONCATENATE((VLOOKUP($C27,[1]Inscription!$A$12:$G$211,3,FALSE)),"   ",(VLOOKUP($C27,[1]Inscription!$A$12:$G$211,4,FALSE)))," ")</f>
        <v>CLEMENT   Erwan</v>
      </c>
      <c r="E27" s="44"/>
      <c r="F27" s="42" t="str">
        <f>IF(C27&gt;0,(VLOOKUP($C27,[1]Inscription!$A$12:$G$211,5,FALSE))," ")</f>
        <v>CD 23</v>
      </c>
      <c r="G27" s="43" t="str">
        <f>IF(C27&gt;0,(VLOOKUP($C27,[1]Inscription!$A$12:$G$211,7,FALSE))," ")</f>
        <v>1423032012</v>
      </c>
      <c r="H27" s="42" t="str">
        <f>LEFT(IF(C27&gt;0,(VLOOKUP($C27,[1]Inscription!$A$12:$G$211,6,FALSE))," "),8)</f>
        <v>Junior</v>
      </c>
      <c r="I27" s="41">
        <f>I26</f>
        <v>0.11416666666666668</v>
      </c>
      <c r="J27" s="39" t="str">
        <f>IF(COUNTIF($F$4:$F27,$F27)&lt;2,$F27," ")</f>
        <v xml:space="preserve"> </v>
      </c>
      <c r="K27" s="39" t="str">
        <f>IF(J27=F27,A27,"")</f>
        <v/>
      </c>
      <c r="L27" s="39" t="str">
        <f>IF(J27=F27,I27,"")</f>
        <v/>
      </c>
      <c r="M27" s="39" t="str">
        <f>IF(COUNTIF($F$4:$F27,$F27)&lt;3,$F27," ")</f>
        <v>CD 23</v>
      </c>
      <c r="N27" s="39">
        <f>IF(M27=$F27,$A27,"")</f>
        <v>0</v>
      </c>
      <c r="O27" s="39">
        <f>IF(M27=$F27,$I27,"")</f>
        <v>0.11416666666666668</v>
      </c>
      <c r="P27" s="40" t="str">
        <f>IF(M27=J27,"",M27)</f>
        <v>CD 23</v>
      </c>
      <c r="Q27" s="40">
        <f>IF(P27=$F27,$A27,1000)</f>
        <v>0</v>
      </c>
      <c r="R27" s="40">
        <f>IF(P27=$F27,$I27,1000)</f>
        <v>0.11416666666666668</v>
      </c>
      <c r="S27" s="39" t="str">
        <f>IF(COUNTIF($F$4:$F27,J27)&lt;4,$F27," ")</f>
        <v>CD 23</v>
      </c>
      <c r="T27" s="39">
        <f>IF(S27=$F27,$A27,"")</f>
        <v>0</v>
      </c>
      <c r="U27" s="39">
        <f>IF(S27=$F27,$I27,"")</f>
        <v>0.11416666666666668</v>
      </c>
      <c r="V27" s="40" t="str">
        <f>IF(S27=J27,"",S27)</f>
        <v>CD 23</v>
      </c>
      <c r="W27" s="40" t="str">
        <f>IF(V27=P27,"",S27)</f>
        <v/>
      </c>
      <c r="X27" s="39" t="str">
        <f>IF(W27=$F27,$A27,"")</f>
        <v/>
      </c>
      <c r="Y27" s="39" t="str">
        <f>IF(W27=$F27,$I27,"")</f>
        <v/>
      </c>
    </row>
    <row r="28" spans="1:25" ht="13.5">
      <c r="A28" s="48"/>
      <c r="B28" s="47">
        <v>25</v>
      </c>
      <c r="C28" s="62">
        <v>65</v>
      </c>
      <c r="D28" s="45" t="str">
        <f>IF(C28&gt;0,CONCATENATE((VLOOKUP($C28,[1]Inscription!$A$12:$G$211,3,FALSE)),"   ",(VLOOKUP($C28,[1]Inscription!$A$12:$G$211,4,FALSE)))," ")</f>
        <v>DULAU   Maxime</v>
      </c>
      <c r="E28" s="44"/>
      <c r="F28" s="42" t="str">
        <f>IF(C28&gt;0,(VLOOKUP($C28,[1]Inscription!$A$12:$G$211,5,FALSE))," ")</f>
        <v>U.V.LIMOUSINE 1</v>
      </c>
      <c r="G28" s="43" t="str">
        <f>IF(C28&gt;0,(VLOOKUP($C28,[1]Inscription!$A$12:$G$211,7,FALSE))," ")</f>
        <v>1487006038</v>
      </c>
      <c r="H28" s="42" t="str">
        <f>LEFT(IF(C28&gt;0,(VLOOKUP($C28,[1]Inscription!$A$12:$G$211,6,FALSE))," "),8)</f>
        <v>3ème Cat</v>
      </c>
      <c r="I28" s="41">
        <f>I27</f>
        <v>0.11416666666666668</v>
      </c>
      <c r="J28" s="39" t="str">
        <f>IF(COUNTIF($F$4:$F28,$F28)&lt;2,$F28," ")</f>
        <v xml:space="preserve"> </v>
      </c>
      <c r="K28" s="39" t="str">
        <f>IF(J28=F28,A28,"")</f>
        <v/>
      </c>
      <c r="L28" s="39" t="str">
        <f>IF(J28=F28,I28,"")</f>
        <v/>
      </c>
      <c r="M28" s="39" t="str">
        <f>IF(COUNTIF($F$4:$F28,$F28)&lt;3,$F28," ")</f>
        <v xml:space="preserve"> </v>
      </c>
      <c r="N28" s="39" t="str">
        <f>IF(M28=$F28,$A28,"")</f>
        <v/>
      </c>
      <c r="O28" s="39" t="str">
        <f>IF(M28=$F28,$I28,"")</f>
        <v/>
      </c>
      <c r="P28" s="40" t="str">
        <f>IF(M28=J28,"",M28)</f>
        <v/>
      </c>
      <c r="Q28" s="40">
        <f>IF(P28=$F28,$A28,1000)</f>
        <v>1000</v>
      </c>
      <c r="R28" s="40">
        <f>IF(P28=$F28,$I28,1000)</f>
        <v>1000</v>
      </c>
      <c r="S28" s="39" t="str">
        <f>IF(COUNTIF($F$4:$F28,J28)&lt;4,$F28," ")</f>
        <v>U.V.LIMOUSINE 1</v>
      </c>
      <c r="T28" s="39">
        <f>IF(S28=$F28,$A28,"")</f>
        <v>0</v>
      </c>
      <c r="U28" s="39">
        <f>IF(S28=$F28,$I28,"")</f>
        <v>0.11416666666666668</v>
      </c>
      <c r="V28" s="40" t="str">
        <f>IF(S28=J28,"",S28)</f>
        <v>U.V.LIMOUSINE 1</v>
      </c>
      <c r="W28" s="40" t="str">
        <f>IF(V28=P28,"",S28)</f>
        <v>U.V.LIMOUSINE 1</v>
      </c>
      <c r="X28" s="39">
        <f>IF(W28=$F28,$A28,"")</f>
        <v>0</v>
      </c>
      <c r="Y28" s="39">
        <f>IF(W28=$F28,$I28,"")</f>
        <v>0.11416666666666668</v>
      </c>
    </row>
    <row r="29" spans="1:25" ht="13.5">
      <c r="A29" s="48"/>
      <c r="B29" s="47">
        <v>26</v>
      </c>
      <c r="C29" s="62">
        <v>27</v>
      </c>
      <c r="D29" s="45" t="str">
        <f>IF(C29&gt;0,CONCATENATE((VLOOKUP($C29,[1]Inscription!$A$12:$G$211,3,FALSE)),"   ",(VLOOKUP($C29,[1]Inscription!$A$12:$G$211,4,FALSE)))," ")</f>
        <v>BOMPEIX   Dimitri</v>
      </c>
      <c r="E29" s="44"/>
      <c r="F29" s="42" t="str">
        <f>IF(C29&gt;0,(VLOOKUP($C29,[1]Inscription!$A$12:$G$211,5,FALSE))," ")</f>
        <v>E-C-FELLETIN-USSEL-CRE-COR 2</v>
      </c>
      <c r="G29" s="43" t="str">
        <f>IF(C29&gt;0,(VLOOKUP($C29,[1]Inscription!$A$12:$G$211,7,FALSE))," ")</f>
        <v>1423001033</v>
      </c>
      <c r="H29" s="42" t="str">
        <f>LEFT(IF(C29&gt;0,(VLOOKUP($C29,[1]Inscription!$A$12:$G$211,6,FALSE))," "),8)</f>
        <v>2ème Cat</v>
      </c>
      <c r="I29" s="41">
        <f>I28</f>
        <v>0.11416666666666668</v>
      </c>
      <c r="J29" s="39" t="str">
        <f>IF(COUNTIF($F$4:$F29,$F29)&lt;2,$F29," ")</f>
        <v xml:space="preserve"> </v>
      </c>
      <c r="K29" s="39" t="str">
        <f>IF(J29=F29,A29,"")</f>
        <v/>
      </c>
      <c r="L29" s="39" t="str">
        <f>IF(J29=F29,I29,"")</f>
        <v/>
      </c>
      <c r="M29" s="39" t="str">
        <f>IF(COUNTIF($F$4:$F29,$F29)&lt;3,$F29," ")</f>
        <v xml:space="preserve"> </v>
      </c>
      <c r="N29" s="39" t="str">
        <f>IF(M29=$F29,$A29,"")</f>
        <v/>
      </c>
      <c r="O29" s="39" t="str">
        <f>IF(M29=$F29,$I29,"")</f>
        <v/>
      </c>
      <c r="P29" s="40" t="str">
        <f>IF(M29=J29,"",M29)</f>
        <v/>
      </c>
      <c r="Q29" s="40">
        <f>IF(P29=$F29,$A29,1000)</f>
        <v>1000</v>
      </c>
      <c r="R29" s="40">
        <f>IF(P29=$F29,$I29,1000)</f>
        <v>1000</v>
      </c>
      <c r="S29" s="39" t="str">
        <f>IF(COUNTIF($F$4:$F29,J29)&lt;4,$F29," ")</f>
        <v>E-C-FELLETIN-USSEL-CRE-COR 2</v>
      </c>
      <c r="T29" s="39">
        <f>IF(S29=$F29,$A29,"")</f>
        <v>0</v>
      </c>
      <c r="U29" s="39">
        <f>IF(S29=$F29,$I29,"")</f>
        <v>0.11416666666666668</v>
      </c>
      <c r="V29" s="40" t="str">
        <f>IF(S29=J29,"",S29)</f>
        <v>E-C-FELLETIN-USSEL-CRE-COR 2</v>
      </c>
      <c r="W29" s="40" t="str">
        <f>IF(V29=P29,"",S29)</f>
        <v>E-C-FELLETIN-USSEL-CRE-COR 2</v>
      </c>
      <c r="X29" s="39">
        <f>IF(W29=$F29,$A29,"")</f>
        <v>0</v>
      </c>
      <c r="Y29" s="39">
        <f>IF(W29=$F29,$I29,"")</f>
        <v>0.11416666666666668</v>
      </c>
    </row>
    <row r="30" spans="1:25" ht="13.5">
      <c r="A30" s="48"/>
      <c r="B30" s="47">
        <v>27</v>
      </c>
      <c r="C30" s="62">
        <v>14</v>
      </c>
      <c r="D30" s="45" t="str">
        <f>IF(C30&gt;0,CONCATENATE((VLOOKUP($C30,[1]Inscription!$A$12:$G$211,3,FALSE)),"   ",(VLOOKUP($C30,[1]Inscription!$A$12:$G$211,4,FALSE)))," ")</f>
        <v>LEFAURE   Bastien</v>
      </c>
      <c r="E30" s="44"/>
      <c r="F30" s="42" t="str">
        <f>IF(C30&gt;0,(VLOOKUP($C30,[1]Inscription!$A$12:$G$211,5,FALSE))," ")</f>
        <v>CREUSE OXYGENE 2</v>
      </c>
      <c r="G30" s="43" t="str">
        <f>IF(C30&gt;0,(VLOOKUP($C30,[1]Inscription!$A$12:$G$211,7,FALSE))," ")</f>
        <v>1423029134</v>
      </c>
      <c r="H30" s="42" t="str">
        <f>LEFT(IF(C30&gt;0,(VLOOKUP($C30,[1]Inscription!$A$12:$G$211,6,FALSE))," "),8)</f>
        <v>2ème Cat</v>
      </c>
      <c r="I30" s="41">
        <f>I29</f>
        <v>0.11416666666666668</v>
      </c>
      <c r="J30" s="39" t="str">
        <f>IF(COUNTIF($F$4:$F30,$F30)&lt;2,$F30," ")</f>
        <v xml:space="preserve"> </v>
      </c>
      <c r="K30" s="39" t="str">
        <f>IF(J30=F30,A30,"")</f>
        <v/>
      </c>
      <c r="L30" s="39" t="str">
        <f>IF(J30=F30,I30,"")</f>
        <v/>
      </c>
      <c r="M30" s="39" t="str">
        <f>IF(COUNTIF($F$4:$F30,$F30)&lt;3,$F30," ")</f>
        <v>CREUSE OXYGENE 2</v>
      </c>
      <c r="N30" s="39">
        <f>IF(M30=$F30,$A30,"")</f>
        <v>0</v>
      </c>
      <c r="O30" s="39">
        <f>IF(M30=$F30,$I30,"")</f>
        <v>0.11416666666666668</v>
      </c>
      <c r="P30" s="40" t="str">
        <f>IF(M30=J30,"",M30)</f>
        <v>CREUSE OXYGENE 2</v>
      </c>
      <c r="Q30" s="40">
        <f>IF(P30=$F30,$A30,1000)</f>
        <v>0</v>
      </c>
      <c r="R30" s="40">
        <f>IF(P30=$F30,$I30,1000)</f>
        <v>0.11416666666666668</v>
      </c>
      <c r="S30" s="39" t="str">
        <f>IF(COUNTIF($F$4:$F30,J30)&lt;4,$F30," ")</f>
        <v>CREUSE OXYGENE 2</v>
      </c>
      <c r="T30" s="39">
        <f>IF(S30=$F30,$A30,"")</f>
        <v>0</v>
      </c>
      <c r="U30" s="39">
        <f>IF(S30=$F30,$I30,"")</f>
        <v>0.11416666666666668</v>
      </c>
      <c r="V30" s="40" t="str">
        <f>IF(S30=J30,"",S30)</f>
        <v>CREUSE OXYGENE 2</v>
      </c>
      <c r="W30" s="40" t="str">
        <f>IF(V30=P30,"",S30)</f>
        <v/>
      </c>
      <c r="X30" s="39" t="str">
        <f>IF(W30=$F30,$A30,"")</f>
        <v/>
      </c>
      <c r="Y30" s="39" t="str">
        <f>IF(W30=$F30,$I30,"")</f>
        <v/>
      </c>
    </row>
    <row r="31" spans="1:25" ht="13.5">
      <c r="A31" s="48"/>
      <c r="B31" s="47">
        <v>28</v>
      </c>
      <c r="C31" s="62">
        <v>12</v>
      </c>
      <c r="D31" s="45" t="str">
        <f>IF(C31&gt;0,CONCATENATE((VLOOKUP($C31,[1]Inscription!$A$12:$G$211,3,FALSE)),"   ",(VLOOKUP($C31,[1]Inscription!$A$12:$G$211,4,FALSE)))," ")</f>
        <v>PRIVAT   Jérémy</v>
      </c>
      <c r="E31" s="44"/>
      <c r="F31" s="42" t="str">
        <f>IF(C31&gt;0,(VLOOKUP($C31,[1]Inscription!$A$12:$G$211,5,FALSE))," ")</f>
        <v>CREUSE OXYGENE 2</v>
      </c>
      <c r="G31" s="43" t="str">
        <f>IF(C31&gt;0,(VLOOKUP($C31,[1]Inscription!$A$12:$G$211,7,FALSE))," ")</f>
        <v>1423029200</v>
      </c>
      <c r="H31" s="42" t="str">
        <f>LEFT(IF(C31&gt;0,(VLOOKUP($C31,[1]Inscription!$A$12:$G$211,6,FALSE))," "),8)</f>
        <v>1ère Cat</v>
      </c>
      <c r="I31" s="41">
        <v>0.11424768518518519</v>
      </c>
      <c r="J31" s="39" t="str">
        <f>IF(COUNTIF($F$4:$F31,$F31)&lt;2,$F31," ")</f>
        <v xml:space="preserve"> </v>
      </c>
      <c r="K31" s="39" t="str">
        <f>IF(J31=F31,A31,"")</f>
        <v/>
      </c>
      <c r="L31" s="39" t="str">
        <f>IF(J31=F31,I31,"")</f>
        <v/>
      </c>
      <c r="M31" s="39" t="str">
        <f>IF(COUNTIF($F$4:$F31,$F31)&lt;3,$F31," ")</f>
        <v xml:space="preserve"> </v>
      </c>
      <c r="N31" s="39" t="str">
        <f>IF(M31=$F31,$A31,"")</f>
        <v/>
      </c>
      <c r="O31" s="39" t="str">
        <f>IF(M31=$F31,$I31,"")</f>
        <v/>
      </c>
      <c r="P31" s="40" t="str">
        <f>IF(M31=J31,"",M31)</f>
        <v/>
      </c>
      <c r="Q31" s="40">
        <f>IF(P31=$F31,$A31,1000)</f>
        <v>1000</v>
      </c>
      <c r="R31" s="40">
        <f>IF(P31=$F31,$I31,1000)</f>
        <v>1000</v>
      </c>
      <c r="S31" s="39" t="str">
        <f>IF(COUNTIF($F$4:$F31,J31)&lt;4,$F31," ")</f>
        <v>CREUSE OXYGENE 2</v>
      </c>
      <c r="T31" s="39">
        <f>IF(S31=$F31,$A31,"")</f>
        <v>0</v>
      </c>
      <c r="U31" s="39">
        <f>IF(S31=$F31,$I31,"")</f>
        <v>0.11424768518518519</v>
      </c>
      <c r="V31" s="40" t="str">
        <f>IF(S31=J31,"",S31)</f>
        <v>CREUSE OXYGENE 2</v>
      </c>
      <c r="W31" s="40" t="str">
        <f>IF(V31=P31,"",S31)</f>
        <v>CREUSE OXYGENE 2</v>
      </c>
      <c r="X31" s="39">
        <f>IF(W31=$F31,$A31,"")</f>
        <v>0</v>
      </c>
      <c r="Y31" s="39">
        <f>IF(W31=$F31,$I31,"")</f>
        <v>0.11424768518518519</v>
      </c>
    </row>
    <row r="32" spans="1:25" ht="15" customHeight="1">
      <c r="A32" s="48"/>
      <c r="B32" s="47">
        <v>29</v>
      </c>
      <c r="C32" s="62">
        <v>61</v>
      </c>
      <c r="D32" s="45" t="str">
        <f>IF(C32&gt;0,CONCATENATE((VLOOKUP($C32,[1]Inscription!$A$12:$G$211,3,FALSE)),"   ",(VLOOKUP($C32,[1]Inscription!$A$12:$G$211,4,FALSE)))," ")</f>
        <v>BUISSON   Julien</v>
      </c>
      <c r="E32" s="44"/>
      <c r="F32" s="42" t="str">
        <f>IF(C32&gt;0,(VLOOKUP($C32,[1]Inscription!$A$12:$G$211,5,FALSE))," ")</f>
        <v>U.V.LIMOUSINE 1</v>
      </c>
      <c r="G32" s="43" t="str">
        <f>IF(C32&gt;0,(VLOOKUP($C32,[1]Inscription!$A$12:$G$211,7,FALSE))," ")</f>
        <v>1487006124</v>
      </c>
      <c r="H32" s="42" t="str">
        <f>LEFT(IF(C32&gt;0,(VLOOKUP($C32,[1]Inscription!$A$12:$G$211,6,FALSE))," "),8)</f>
        <v>1ère Cat</v>
      </c>
      <c r="I32" s="41">
        <f>I31</f>
        <v>0.11424768518518519</v>
      </c>
      <c r="J32" s="39" t="str">
        <f>IF(COUNTIF($F$4:$F32,$F32)&lt;2,$F32," ")</f>
        <v xml:space="preserve"> </v>
      </c>
      <c r="K32" s="39" t="str">
        <f>IF(J32=F32,A32,"")</f>
        <v/>
      </c>
      <c r="L32" s="39" t="str">
        <f>IF(J32=F32,I32,"")</f>
        <v/>
      </c>
      <c r="M32" s="39" t="str">
        <f>IF(COUNTIF($F$4:$F32,$F32)&lt;3,$F32," ")</f>
        <v xml:space="preserve"> </v>
      </c>
      <c r="N32" s="39" t="str">
        <f>IF(M32=$F32,$A32,"")</f>
        <v/>
      </c>
      <c r="O32" s="39" t="str">
        <f>IF(M32=$F32,$I32,"")</f>
        <v/>
      </c>
      <c r="P32" s="40" t="str">
        <f>IF(M32=J32,"",M32)</f>
        <v/>
      </c>
      <c r="Q32" s="40">
        <f>IF(P32=$F32,$A32,1000)</f>
        <v>1000</v>
      </c>
      <c r="R32" s="40">
        <f>IF(P32=$F32,$I32,1000)</f>
        <v>1000</v>
      </c>
      <c r="S32" s="39" t="str">
        <f>IF(COUNTIF($F$4:$F32,J32)&lt;4,$F32," ")</f>
        <v>U.V.LIMOUSINE 1</v>
      </c>
      <c r="T32" s="39">
        <f>IF(S32=$F32,$A32,"")</f>
        <v>0</v>
      </c>
      <c r="U32" s="39">
        <f>IF(S32=$F32,$I32,"")</f>
        <v>0.11424768518518519</v>
      </c>
      <c r="V32" s="40" t="str">
        <f>IF(S32=J32,"",S32)</f>
        <v>U.V.LIMOUSINE 1</v>
      </c>
      <c r="W32" s="40" t="str">
        <f>IF(V32=P32,"",S32)</f>
        <v>U.V.LIMOUSINE 1</v>
      </c>
      <c r="X32" s="39">
        <f>IF(W32=$F32,$A32,"")</f>
        <v>0</v>
      </c>
      <c r="Y32" s="39">
        <f>IF(W32=$F32,$I32,"")</f>
        <v>0.11424768518518519</v>
      </c>
    </row>
    <row r="33" spans="1:25" ht="13.5">
      <c r="A33" s="48"/>
      <c r="B33" s="47">
        <v>30</v>
      </c>
      <c r="C33" s="62">
        <v>15</v>
      </c>
      <c r="D33" s="45" t="str">
        <f>IF(C33&gt;0,CONCATENATE((VLOOKUP($C33,[1]Inscription!$A$12:$G$211,3,FALSE)),"   ",(VLOOKUP($C33,[1]Inscription!$A$12:$G$211,4,FALSE)))," ")</f>
        <v>LEPEE   Hugo</v>
      </c>
      <c r="E33" s="44"/>
      <c r="F33" s="42" t="str">
        <f>IF(C33&gt;0,(VLOOKUP($C33,[1]Inscription!$A$12:$G$211,5,FALSE))," ")</f>
        <v>CREUSE OXYGENE 2</v>
      </c>
      <c r="G33" s="43" t="str">
        <f>IF(C33&gt;0,(VLOOKUP($C33,[1]Inscription!$A$12:$G$211,7,FALSE))," ")</f>
        <v>1423029102</v>
      </c>
      <c r="H33" s="42" t="str">
        <f>LEFT(IF(C33&gt;0,(VLOOKUP($C33,[1]Inscription!$A$12:$G$211,6,FALSE))," "),8)</f>
        <v>2ème Cat</v>
      </c>
      <c r="I33" s="41">
        <f>I32</f>
        <v>0.11424768518518519</v>
      </c>
      <c r="J33" s="39" t="str">
        <f>IF(COUNTIF($F$4:$F33,$F33)&lt;2,$F33," ")</f>
        <v xml:space="preserve"> </v>
      </c>
      <c r="K33" s="39" t="str">
        <f>IF(J33=F33,A33,"")</f>
        <v/>
      </c>
      <c r="L33" s="39" t="str">
        <f>IF(J33=F33,I33,"")</f>
        <v/>
      </c>
      <c r="M33" s="39" t="str">
        <f>IF(COUNTIF($F$4:$F33,$F33)&lt;3,$F33," ")</f>
        <v xml:space="preserve"> </v>
      </c>
      <c r="N33" s="39" t="str">
        <f>IF(M33=$F33,$A33,"")</f>
        <v/>
      </c>
      <c r="O33" s="39" t="str">
        <f>IF(M33=$F33,$I33,"")</f>
        <v/>
      </c>
      <c r="P33" s="40" t="str">
        <f>IF(M33=J33,"",M33)</f>
        <v/>
      </c>
      <c r="Q33" s="40">
        <f>IF(P33=$F33,$A33,1000)</f>
        <v>1000</v>
      </c>
      <c r="R33" s="40">
        <f>IF(P33=$F33,$I33,1000)</f>
        <v>1000</v>
      </c>
      <c r="S33" s="39" t="str">
        <f>IF(COUNTIF($F$4:$F33,J33)&lt;4,$F33," ")</f>
        <v>CREUSE OXYGENE 2</v>
      </c>
      <c r="T33" s="39">
        <f>IF(S33=$F33,$A33,"")</f>
        <v>0</v>
      </c>
      <c r="U33" s="39">
        <f>IF(S33=$F33,$I33,"")</f>
        <v>0.11424768518518519</v>
      </c>
      <c r="V33" s="40" t="str">
        <f>IF(S33=J33,"",S33)</f>
        <v>CREUSE OXYGENE 2</v>
      </c>
      <c r="W33" s="40" t="str">
        <f>IF(V33=P33,"",S33)</f>
        <v>CREUSE OXYGENE 2</v>
      </c>
      <c r="X33" s="39">
        <f>IF(W33=$F33,$A33,"")</f>
        <v>0</v>
      </c>
      <c r="Y33" s="39">
        <f>IF(W33=$F33,$I33,"")</f>
        <v>0.11424768518518519</v>
      </c>
    </row>
    <row r="34" spans="1:25" ht="13.5">
      <c r="A34" s="48"/>
      <c r="B34" s="47">
        <v>31</v>
      </c>
      <c r="C34" s="62">
        <v>11</v>
      </c>
      <c r="D34" s="45" t="str">
        <f>IF(C34&gt;0,CONCATENATE((VLOOKUP($C34,[1]Inscription!$A$12:$G$211,3,FALSE)),"   ",(VLOOKUP($C34,[1]Inscription!$A$12:$G$211,4,FALSE)))," ")</f>
        <v>GIOUX   Romain</v>
      </c>
      <c r="E34" s="44"/>
      <c r="F34" s="42" t="str">
        <f>IF(C34&gt;0,(VLOOKUP($C34,[1]Inscription!$A$12:$G$211,5,FALSE))," ")</f>
        <v>CREUSE OXYGENE 2</v>
      </c>
      <c r="G34" s="43" t="str">
        <f>IF(C34&gt;0,(VLOOKUP($C34,[1]Inscription!$A$12:$G$211,7,FALSE))," ")</f>
        <v>1423029106</v>
      </c>
      <c r="H34" s="42" t="str">
        <f>LEFT(IF(C34&gt;0,(VLOOKUP($C34,[1]Inscription!$A$12:$G$211,6,FALSE))," "),8)</f>
        <v>1ère Cat</v>
      </c>
      <c r="I34" s="41">
        <f>I33</f>
        <v>0.11424768518518519</v>
      </c>
      <c r="J34" s="39" t="str">
        <f>IF(COUNTIF($F$4:$F34,$F34)&lt;2,$F34," ")</f>
        <v xml:space="preserve"> </v>
      </c>
      <c r="K34" s="39" t="str">
        <f>IF(J34=F34,A34,"")</f>
        <v/>
      </c>
      <c r="L34" s="39" t="str">
        <f>IF(J34=F34,I34,"")</f>
        <v/>
      </c>
      <c r="M34" s="39" t="str">
        <f>IF(COUNTIF($F$4:$F34,$F34)&lt;3,$F34," ")</f>
        <v xml:space="preserve"> </v>
      </c>
      <c r="N34" s="39" t="str">
        <f>IF(M34=$F34,$A34,"")</f>
        <v/>
      </c>
      <c r="O34" s="39" t="str">
        <f>IF(M34=$F34,$I34,"")</f>
        <v/>
      </c>
      <c r="P34" s="40" t="str">
        <f>IF(M34=J34,"",M34)</f>
        <v/>
      </c>
      <c r="Q34" s="40">
        <f>IF(P34=$F34,$A34,1000)</f>
        <v>1000</v>
      </c>
      <c r="R34" s="40">
        <f>IF(P34=$F34,$I34,1000)</f>
        <v>1000</v>
      </c>
      <c r="S34" s="39" t="str">
        <f>IF(COUNTIF($F$4:$F34,J34)&lt;4,$F34," ")</f>
        <v>CREUSE OXYGENE 2</v>
      </c>
      <c r="T34" s="39">
        <f>IF(S34=$F34,$A34,"")</f>
        <v>0</v>
      </c>
      <c r="U34" s="39">
        <f>IF(S34=$F34,$I34,"")</f>
        <v>0.11424768518518519</v>
      </c>
      <c r="V34" s="40" t="str">
        <f>IF(S34=J34,"",S34)</f>
        <v>CREUSE OXYGENE 2</v>
      </c>
      <c r="W34" s="40" t="str">
        <f>IF(V34=P34,"",S34)</f>
        <v>CREUSE OXYGENE 2</v>
      </c>
      <c r="X34" s="39">
        <f>IF(W34=$F34,$A34,"")</f>
        <v>0</v>
      </c>
      <c r="Y34" s="39">
        <f>IF(W34=$F34,$I34,"")</f>
        <v>0.11424768518518519</v>
      </c>
    </row>
    <row r="35" spans="1:25" ht="13.5">
      <c r="A35" s="48"/>
      <c r="B35" s="47">
        <v>32</v>
      </c>
      <c r="C35" s="62">
        <v>50</v>
      </c>
      <c r="D35" s="45" t="str">
        <f>IF(C35&gt;0,CONCATENATE((VLOOKUP($C35,[1]Inscription!$A$12:$G$211,3,FALSE)),"   ",(VLOOKUP($C35,[1]Inscription!$A$12:$G$211,4,FALSE)))," ")</f>
        <v>GARRAUD   Simon</v>
      </c>
      <c r="E35" s="44"/>
      <c r="F35" s="42" t="str">
        <f>IF(C35&gt;0,(VLOOKUP($C35,[1]Inscription!$A$12:$G$211,5,FALSE))," ")</f>
        <v>EC TRELISSAC COULOUNIEIX 24</v>
      </c>
      <c r="G35" s="43" t="str">
        <f>IF(C35&gt;0,(VLOOKUP($C35,[1]Inscription!$A$12:$G$211,7,FALSE))," ")</f>
        <v>0224255035</v>
      </c>
      <c r="H35" s="42" t="str">
        <f>LEFT(IF(C35&gt;0,(VLOOKUP($C35,[1]Inscription!$A$12:$G$211,6,FALSE))," "),8)</f>
        <v>Junior</v>
      </c>
      <c r="I35" s="41">
        <v>0.1154513888888889</v>
      </c>
      <c r="J35" s="39" t="str">
        <f>IF(COUNTIF($F$4:$F35,$F35)&lt;2,$F35," ")</f>
        <v xml:space="preserve"> </v>
      </c>
      <c r="K35" s="39" t="str">
        <f>IF(J35=F35,A35,"")</f>
        <v/>
      </c>
      <c r="L35" s="39" t="str">
        <f>IF(J35=F35,I35,"")</f>
        <v/>
      </c>
      <c r="M35" s="39" t="str">
        <f>IF(COUNTIF($F$4:$F35,$F35)&lt;3,$F35," ")</f>
        <v>EC TRELISSAC COULOUNIEIX 24</v>
      </c>
      <c r="N35" s="39">
        <f>IF(M35=$F35,$A35,"")</f>
        <v>0</v>
      </c>
      <c r="O35" s="39">
        <f>IF(M35=$F35,$I35,"")</f>
        <v>0.1154513888888889</v>
      </c>
      <c r="P35" s="40" t="str">
        <f>IF(M35=J35,"",M35)</f>
        <v>EC TRELISSAC COULOUNIEIX 24</v>
      </c>
      <c r="Q35" s="40">
        <f>IF(P35=$F35,$A35,1000)</f>
        <v>0</v>
      </c>
      <c r="R35" s="40">
        <f>IF(P35=$F35,$I35,1000)</f>
        <v>0.1154513888888889</v>
      </c>
      <c r="S35" s="39" t="str">
        <f>IF(COUNTIF($F$4:$F35,J35)&lt;4,$F35," ")</f>
        <v>EC TRELISSAC COULOUNIEIX 24</v>
      </c>
      <c r="T35" s="39">
        <f>IF(S35=$F35,$A35,"")</f>
        <v>0</v>
      </c>
      <c r="U35" s="39">
        <f>IF(S35=$F35,$I35,"")</f>
        <v>0.1154513888888889</v>
      </c>
      <c r="V35" s="40" t="str">
        <f>IF(S35=J35,"",S35)</f>
        <v>EC TRELISSAC COULOUNIEIX 24</v>
      </c>
      <c r="W35" s="40" t="str">
        <f>IF(V35=P35,"",S35)</f>
        <v/>
      </c>
      <c r="X35" s="39" t="str">
        <f>IF(W35=$F35,$A35,"")</f>
        <v/>
      </c>
      <c r="Y35" s="39" t="str">
        <f>IF(W35=$F35,$I35,"")</f>
        <v/>
      </c>
    </row>
    <row r="36" spans="1:25" ht="13.5">
      <c r="A36" s="48"/>
      <c r="B36" s="47">
        <v>33</v>
      </c>
      <c r="C36" s="62">
        <v>8</v>
      </c>
      <c r="D36" s="45" t="str">
        <f>IF(C36&gt;0,CONCATENATE((VLOOKUP($C36,[1]Inscription!$A$12:$G$211,3,FALSE)),"   ",(VLOOKUP($C36,[1]Inscription!$A$12:$G$211,4,FALSE)))," ")</f>
        <v>MORANGE   Alexis</v>
      </c>
      <c r="E36" s="44"/>
      <c r="F36" s="42" t="str">
        <f>IF(C36&gt;0,(VLOOKUP($C36,[1]Inscription!$A$12:$G$211,5,FALSE))," ")</f>
        <v>U.V.LIMOUSINE 2</v>
      </c>
      <c r="G36" s="43" t="str">
        <f>IF(C36&gt;0,(VLOOKUP($C36,[1]Inscription!$A$12:$G$211,7,FALSE))," ")</f>
        <v>1487006005</v>
      </c>
      <c r="H36" s="42" t="str">
        <f>LEFT(IF(C36&gt;0,(VLOOKUP($C36,[1]Inscription!$A$12:$G$211,6,FALSE))," "),8)</f>
        <v>2ème Cat</v>
      </c>
      <c r="I36" s="41">
        <v>0.1155324074074074</v>
      </c>
      <c r="J36" s="39" t="str">
        <f>IF(COUNTIF($F$4:$F36,$F36)&lt;2,$F36," ")</f>
        <v>U.V.LIMOUSINE 2</v>
      </c>
      <c r="K36" s="39">
        <f>IF(J36=F36,A36,"")</f>
        <v>0</v>
      </c>
      <c r="L36" s="39">
        <f>IF(J36=F36,I36,"")</f>
        <v>0.1155324074074074</v>
      </c>
      <c r="M36" s="39" t="str">
        <f>IF(COUNTIF($F$4:$F36,$F36)&lt;3,$F36," ")</f>
        <v>U.V.LIMOUSINE 2</v>
      </c>
      <c r="N36" s="39">
        <f>IF(M36=$F36,$A36,"")</f>
        <v>0</v>
      </c>
      <c r="O36" s="39">
        <f>IF(M36=$F36,$I36,"")</f>
        <v>0.1155324074074074</v>
      </c>
      <c r="P36" s="40" t="str">
        <f>IF(M36=J36,"",M36)</f>
        <v/>
      </c>
      <c r="Q36" s="40">
        <f>IF(P36=$F36,$A36,1000)</f>
        <v>1000</v>
      </c>
      <c r="R36" s="40">
        <f>IF(P36=$F36,$I36,1000)</f>
        <v>1000</v>
      </c>
      <c r="S36" s="39" t="str">
        <f>IF(COUNTIF($F$4:$F36,J36)&lt;4,$F36," ")</f>
        <v>U.V.LIMOUSINE 2</v>
      </c>
      <c r="T36" s="39">
        <f>IF(S36=$F36,$A36,"")</f>
        <v>0</v>
      </c>
      <c r="U36" s="39">
        <f>IF(S36=$F36,$I36,"")</f>
        <v>0.1155324074074074</v>
      </c>
      <c r="V36" s="40" t="str">
        <f>IF(S36=J36,"",S36)</f>
        <v/>
      </c>
      <c r="W36" s="40" t="str">
        <f>IF(V36=P36,"",S36)</f>
        <v/>
      </c>
      <c r="X36" s="39" t="str">
        <f>IF(W36=$F36,$A36,"")</f>
        <v/>
      </c>
      <c r="Y36" s="39" t="str">
        <f>IF(W36=$F36,$I36,"")</f>
        <v/>
      </c>
    </row>
    <row r="37" spans="1:25" ht="13.5">
      <c r="A37" s="48"/>
      <c r="B37" s="47">
        <v>34</v>
      </c>
      <c r="C37" s="62">
        <v>55</v>
      </c>
      <c r="D37" s="45" t="str">
        <f>IF(C37&gt;0,CONCATENATE((VLOOKUP($C37,[1]Inscription!$A$12:$G$211,3,FALSE)),"   ",(VLOOKUP($C37,[1]Inscription!$A$12:$G$211,4,FALSE)))," ")</f>
        <v>REJASSE   Cyrille</v>
      </c>
      <c r="E37" s="44"/>
      <c r="F37" s="42" t="str">
        <f>IF(C37&gt;0,(VLOOKUP($C37,[1]Inscription!$A$12:$G$211,5,FALSE))," ")</f>
        <v>A.C.RILHAC RANCON 1</v>
      </c>
      <c r="G37" s="43" t="str">
        <f>IF(C37&gt;0,(VLOOKUP($C37,[1]Inscription!$A$12:$G$211,7,FALSE))," ")</f>
        <v>1487031031</v>
      </c>
      <c r="H37" s="42" t="str">
        <f>LEFT(IF(C37&gt;0,(VLOOKUP($C37,[1]Inscription!$A$12:$G$211,6,FALSE))," "),8)</f>
        <v>3ème Cat</v>
      </c>
      <c r="I37" s="41">
        <v>0.11626157407407407</v>
      </c>
      <c r="J37" s="39" t="str">
        <f>IF(COUNTIF($F$4:$F37,$F37)&lt;2,$F37," ")</f>
        <v xml:space="preserve"> </v>
      </c>
      <c r="K37" s="39" t="str">
        <f>IF(J37=F37,A37,"")</f>
        <v/>
      </c>
      <c r="L37" s="39" t="str">
        <f>IF(J37=F37,I37,"")</f>
        <v/>
      </c>
      <c r="M37" s="39" t="str">
        <f>IF(COUNTIF($F$4:$F37,$F37)&lt;3,$F37," ")</f>
        <v>A.C.RILHAC RANCON 1</v>
      </c>
      <c r="N37" s="39">
        <f>IF(M37=$F37,$A37,"")</f>
        <v>0</v>
      </c>
      <c r="O37" s="39">
        <f>IF(M37=$F37,$I37,"")</f>
        <v>0.11626157407407407</v>
      </c>
      <c r="P37" s="40" t="str">
        <f>IF(M37=J37,"",M37)</f>
        <v>A.C.RILHAC RANCON 1</v>
      </c>
      <c r="Q37" s="40">
        <f>IF(P37=$F37,$A37,1000)</f>
        <v>0</v>
      </c>
      <c r="R37" s="40">
        <f>IF(P37=$F37,$I37,1000)</f>
        <v>0.11626157407407407</v>
      </c>
      <c r="S37" s="39" t="str">
        <f>IF(COUNTIF($F$4:$F37,J37)&lt;4,$F37," ")</f>
        <v>A.C.RILHAC RANCON 1</v>
      </c>
      <c r="T37" s="39">
        <f>IF(S37=$F37,$A37,"")</f>
        <v>0</v>
      </c>
      <c r="U37" s="39">
        <f>IF(S37=$F37,$I37,"")</f>
        <v>0.11626157407407407</v>
      </c>
      <c r="V37" s="40" t="str">
        <f>IF(S37=J37,"",S37)</f>
        <v>A.C.RILHAC RANCON 1</v>
      </c>
      <c r="W37" s="40" t="str">
        <f>IF(V37=P37,"",S37)</f>
        <v/>
      </c>
      <c r="X37" s="39" t="str">
        <f>IF(W37=$F37,$A37,"")</f>
        <v/>
      </c>
      <c r="Y37" s="39" t="str">
        <f>IF(W37=$F37,$I37,"")</f>
        <v/>
      </c>
    </row>
    <row r="38" spans="1:25" ht="13.5">
      <c r="A38" s="48"/>
      <c r="B38" s="47">
        <v>35</v>
      </c>
      <c r="C38" s="62">
        <v>24</v>
      </c>
      <c r="D38" s="45" t="str">
        <f>IF(C38&gt;0,CONCATENATE((VLOOKUP($C38,[1]Inscription!$A$12:$G$211,3,FALSE)),"   ",(VLOOKUP($C38,[1]Inscription!$A$12:$G$211,4,FALSE)))," ")</f>
        <v>DAVID    Sébastien</v>
      </c>
      <c r="E38" s="44"/>
      <c r="F38" s="42" t="str">
        <f>IF(C38&gt;0,(VLOOKUP($C38,[1]Inscription!$A$12:$G$211,5,FALSE))," ")</f>
        <v>V.C.TULLISTE 2</v>
      </c>
      <c r="G38" s="43" t="str">
        <f>IF(C38&gt;0,(VLOOKUP($C38,[1]Inscription!$A$12:$G$211,7,FALSE))," ")</f>
        <v>14196016030</v>
      </c>
      <c r="H38" s="42" t="str">
        <f>LEFT(IF(C38&gt;0,(VLOOKUP($C38,[1]Inscription!$A$12:$G$211,6,FALSE))," "),8)</f>
        <v>Pass'Cyc</v>
      </c>
      <c r="I38" s="41">
        <v>0.11625000000000001</v>
      </c>
      <c r="J38" s="39" t="str">
        <f>IF(COUNTIF($F$4:$F38,$F38)&lt;2,$F38," ")</f>
        <v>V.C.TULLISTE 2</v>
      </c>
      <c r="K38" s="39">
        <f>IF(J38=F38,A38,"")</f>
        <v>0</v>
      </c>
      <c r="L38" s="39">
        <f>IF(J38=F38,I38,"")</f>
        <v>0.11625000000000001</v>
      </c>
      <c r="M38" s="39" t="str">
        <f>IF(COUNTIF($F$4:$F38,$F38)&lt;3,$F38," ")</f>
        <v>V.C.TULLISTE 2</v>
      </c>
      <c r="N38" s="39">
        <f>IF(M38=$F38,$A38,"")</f>
        <v>0</v>
      </c>
      <c r="O38" s="39">
        <f>IF(M38=$F38,$I38,"")</f>
        <v>0.11625000000000001</v>
      </c>
      <c r="P38" s="40" t="str">
        <f>IF(M38=J38,"",M38)</f>
        <v/>
      </c>
      <c r="Q38" s="40">
        <f>IF(P38=$F38,$A38,1000)</f>
        <v>1000</v>
      </c>
      <c r="R38" s="40">
        <f>IF(P38=$F38,$I38,1000)</f>
        <v>1000</v>
      </c>
      <c r="S38" s="39" t="str">
        <f>IF(COUNTIF($F$4:$F38,J38)&lt;4,$F38," ")</f>
        <v>V.C.TULLISTE 2</v>
      </c>
      <c r="T38" s="39">
        <f>IF(S38=$F38,$A38,"")</f>
        <v>0</v>
      </c>
      <c r="U38" s="39">
        <f>IF(S38=$F38,$I38,"")</f>
        <v>0.11625000000000001</v>
      </c>
      <c r="V38" s="40" t="str">
        <f>IF(S38=J38,"",S38)</f>
        <v/>
      </c>
      <c r="W38" s="40" t="str">
        <f>IF(V38=P38,"",S38)</f>
        <v/>
      </c>
      <c r="X38" s="39" t="str">
        <f>IF(W38=$F38,$A38,"")</f>
        <v/>
      </c>
      <c r="Y38" s="39" t="str">
        <f>IF(W38=$F38,$I38,"")</f>
        <v/>
      </c>
    </row>
    <row r="39" spans="1:25" ht="13.5">
      <c r="A39" s="48"/>
      <c r="B39" s="47">
        <v>36</v>
      </c>
      <c r="C39" s="62">
        <v>54</v>
      </c>
      <c r="D39" s="45" t="str">
        <f>IF(C39&gt;0,CONCATENATE((VLOOKUP($C39,[1]Inscription!$A$12:$G$211,3,FALSE)),"   ",(VLOOKUP($C39,[1]Inscription!$A$12:$G$211,4,FALSE)))," ")</f>
        <v>RAYMONDAUD   Fabien</v>
      </c>
      <c r="E39" s="44"/>
      <c r="F39" s="42" t="str">
        <f>IF(C39&gt;0,(VLOOKUP($C39,[1]Inscription!$A$12:$G$211,5,FALSE))," ")</f>
        <v>A.C.RILHAC RANCON 1</v>
      </c>
      <c r="G39" s="43" t="str">
        <f>IF(C39&gt;0,(VLOOKUP($C39,[1]Inscription!$A$12:$G$211,7,FALSE))," ")</f>
        <v>1487031032</v>
      </c>
      <c r="H39" s="42" t="str">
        <f>LEFT(IF(C39&gt;0,(VLOOKUP($C39,[1]Inscription!$A$12:$G$211,6,FALSE))," "),8)</f>
        <v>3ème Cat</v>
      </c>
      <c r="I39" s="41">
        <v>0.11664351851851852</v>
      </c>
      <c r="J39" s="39" t="str">
        <f>IF(COUNTIF($F$4:$F39,$F39)&lt;2,$F39," ")</f>
        <v xml:space="preserve"> </v>
      </c>
      <c r="K39" s="39" t="str">
        <f>IF(J39=F39,A39,"")</f>
        <v/>
      </c>
      <c r="L39" s="39" t="str">
        <f>IF(J39=F39,I39,"")</f>
        <v/>
      </c>
      <c r="M39" s="39" t="str">
        <f>IF(COUNTIF($F$4:$F39,$F39)&lt;3,$F39," ")</f>
        <v xml:space="preserve"> </v>
      </c>
      <c r="N39" s="39" t="str">
        <f>IF(M39=$F39,$A39,"")</f>
        <v/>
      </c>
      <c r="O39" s="39" t="str">
        <f>IF(M39=$F39,$I39,"")</f>
        <v/>
      </c>
      <c r="P39" s="40" t="str">
        <f>IF(M39=J39,"",M39)</f>
        <v/>
      </c>
      <c r="Q39" s="40">
        <f>IF(P39=$F39,$A39,1000)</f>
        <v>1000</v>
      </c>
      <c r="R39" s="40">
        <f>IF(P39=$F39,$I39,1000)</f>
        <v>1000</v>
      </c>
      <c r="S39" s="39" t="str">
        <f>IF(COUNTIF($F$4:$F39,J39)&lt;4,$F39," ")</f>
        <v>A.C.RILHAC RANCON 1</v>
      </c>
      <c r="T39" s="39">
        <f>IF(S39=$F39,$A39,"")</f>
        <v>0</v>
      </c>
      <c r="U39" s="39">
        <f>IF(S39=$F39,$I39,"")</f>
        <v>0.11664351851851852</v>
      </c>
      <c r="V39" s="40" t="str">
        <f>IF(S39=J39,"",S39)</f>
        <v>A.C.RILHAC RANCON 1</v>
      </c>
      <c r="W39" s="40" t="str">
        <f>IF(V39=P39,"",S39)</f>
        <v>A.C.RILHAC RANCON 1</v>
      </c>
      <c r="X39" s="39">
        <f>IF(W39=$F39,$A39,"")</f>
        <v>0</v>
      </c>
      <c r="Y39" s="39">
        <f>IF(W39=$F39,$I39,"")</f>
        <v>0.11664351851851852</v>
      </c>
    </row>
    <row r="40" spans="1:25" ht="13.5">
      <c r="A40" s="48"/>
      <c r="B40" s="47">
        <v>37</v>
      </c>
      <c r="C40" s="62">
        <v>48</v>
      </c>
      <c r="D40" s="45" t="str">
        <f>IF(C40&gt;0,CONCATENATE((VLOOKUP($C40,[1]Inscription!$A$12:$G$211,3,FALSE)),"   ",(VLOOKUP($C40,[1]Inscription!$A$12:$G$211,4,FALSE)))," ")</f>
        <v>BENEYROL   Jérémy</v>
      </c>
      <c r="E40" s="44"/>
      <c r="F40" s="42" t="str">
        <f>IF(C40&gt;0,(VLOOKUP($C40,[1]Inscription!$A$12:$G$211,5,FALSE))," ")</f>
        <v>EC TRELISSAC COULOUNIEIX 24</v>
      </c>
      <c r="G40" s="43" t="str">
        <f>IF(C40&gt;0,(VLOOKUP($C40,[1]Inscription!$A$12:$G$211,7,FALSE))," ")</f>
        <v>0224255070</v>
      </c>
      <c r="H40" s="42" t="str">
        <f>LEFT(IF(C40&gt;0,(VLOOKUP($C40,[1]Inscription!$A$12:$G$211,6,FALSE))," "),8)</f>
        <v>2ème Cat</v>
      </c>
      <c r="I40" s="41">
        <v>0.11762731481481481</v>
      </c>
      <c r="J40" s="39" t="str">
        <f>IF(COUNTIF($F$4:$F40,$F40)&lt;2,$F40," ")</f>
        <v xml:space="preserve"> </v>
      </c>
      <c r="K40" s="39" t="str">
        <f>IF(J40=F40,A40,"")</f>
        <v/>
      </c>
      <c r="L40" s="39" t="str">
        <f>IF(J40=F40,I40,"")</f>
        <v/>
      </c>
      <c r="M40" s="39" t="str">
        <f>IF(COUNTIF($F$4:$F40,$F40)&lt;3,$F40," ")</f>
        <v xml:space="preserve"> </v>
      </c>
      <c r="N40" s="39" t="str">
        <f>IF(M40=$F40,$A40,"")</f>
        <v/>
      </c>
      <c r="O40" s="39" t="str">
        <f>IF(M40=$F40,$I40,"")</f>
        <v/>
      </c>
      <c r="P40" s="40" t="str">
        <f>IF(M40=J40,"",M40)</f>
        <v/>
      </c>
      <c r="Q40" s="40">
        <f>IF(P40=$F40,$A40,1000)</f>
        <v>1000</v>
      </c>
      <c r="R40" s="40">
        <f>IF(P40=$F40,$I40,1000)</f>
        <v>1000</v>
      </c>
      <c r="S40" s="39" t="str">
        <f>IF(COUNTIF($F$4:$F40,J40)&lt;4,$F40," ")</f>
        <v>EC TRELISSAC COULOUNIEIX 24</v>
      </c>
      <c r="T40" s="39">
        <f>IF(S40=$F40,$A40,"")</f>
        <v>0</v>
      </c>
      <c r="U40" s="39">
        <f>IF(S40=$F40,$I40,"")</f>
        <v>0.11762731481481481</v>
      </c>
      <c r="V40" s="40" t="str">
        <f>IF(S40=J40,"",S40)</f>
        <v>EC TRELISSAC COULOUNIEIX 24</v>
      </c>
      <c r="W40" s="40" t="str">
        <f>IF(V40=P40,"",S40)</f>
        <v>EC TRELISSAC COULOUNIEIX 24</v>
      </c>
      <c r="X40" s="39">
        <f>IF(W40=$F40,$A40,"")</f>
        <v>0</v>
      </c>
      <c r="Y40" s="39">
        <f>IF(W40=$F40,$I40,"")</f>
        <v>0.11762731481481481</v>
      </c>
    </row>
    <row r="41" spans="1:25" ht="13.5">
      <c r="A41" s="48"/>
      <c r="B41" s="47">
        <v>38</v>
      </c>
      <c r="C41" s="62">
        <v>28</v>
      </c>
      <c r="D41" s="45" t="str">
        <f>IF(C41&gt;0,CONCATENATE((VLOOKUP($C41,[1]Inscription!$A$12:$G$211,3,FALSE)),"   ",(VLOOKUP($C41,[1]Inscription!$A$12:$G$211,4,FALSE)))," ")</f>
        <v>LAUMY   Hadrien</v>
      </c>
      <c r="E41" s="44"/>
      <c r="F41" s="42" t="str">
        <f>IF(C41&gt;0,(VLOOKUP($C41,[1]Inscription!$A$12:$G$211,5,FALSE))," ")</f>
        <v>E-C-FELLETIN-USSEL-CRE-COR 2</v>
      </c>
      <c r="G41" s="43" t="str">
        <f>IF(C41&gt;0,(VLOOKUP($C41,[1]Inscription!$A$12:$G$211,7,FALSE))," ")</f>
        <v>1423001018</v>
      </c>
      <c r="H41" s="42" t="str">
        <f>LEFT(IF(C41&gt;0,(VLOOKUP($C41,[1]Inscription!$A$12:$G$211,6,FALSE))," "),8)</f>
        <v>3ème Cat</v>
      </c>
      <c r="I41" s="41">
        <v>0.11914351851851852</v>
      </c>
      <c r="J41" s="39" t="str">
        <f>IF(COUNTIF($F$4:$F41,$F41)&lt;2,$F41," ")</f>
        <v xml:space="preserve"> </v>
      </c>
      <c r="K41" s="39" t="str">
        <f>IF(J41=F41,A41,"")</f>
        <v/>
      </c>
      <c r="L41" s="39" t="str">
        <f>IF(J41=F41,I41,"")</f>
        <v/>
      </c>
      <c r="M41" s="39" t="str">
        <f>IF(COUNTIF($F$4:$F41,$F41)&lt;3,$F41," ")</f>
        <v xml:space="preserve"> </v>
      </c>
      <c r="N41" s="39" t="str">
        <f>IF(M41=$F41,$A41,"")</f>
        <v/>
      </c>
      <c r="O41" s="39" t="str">
        <f>IF(M41=$F41,$I41,"")</f>
        <v/>
      </c>
      <c r="P41" s="40" t="str">
        <f>IF(M41=J41,"",M41)</f>
        <v/>
      </c>
      <c r="Q41" s="40">
        <f>IF(P41=$F41,$A41,1000)</f>
        <v>1000</v>
      </c>
      <c r="R41" s="40">
        <f>IF(P41=$F41,$I41,1000)</f>
        <v>1000</v>
      </c>
      <c r="S41" s="39" t="str">
        <f>IF(COUNTIF($F$4:$F41,J41)&lt;4,$F41," ")</f>
        <v>E-C-FELLETIN-USSEL-CRE-COR 2</v>
      </c>
      <c r="T41" s="39">
        <f>IF(S41=$F41,$A41,"")</f>
        <v>0</v>
      </c>
      <c r="U41" s="39">
        <f>IF(S41=$F41,$I41,"")</f>
        <v>0.11914351851851852</v>
      </c>
      <c r="V41" s="40" t="str">
        <f>IF(S41=J41,"",S41)</f>
        <v>E-C-FELLETIN-USSEL-CRE-COR 2</v>
      </c>
      <c r="W41" s="40" t="str">
        <f>IF(V41=P41,"",S41)</f>
        <v>E-C-FELLETIN-USSEL-CRE-COR 2</v>
      </c>
      <c r="X41" s="39">
        <f>IF(W41=$F41,$A41,"")</f>
        <v>0</v>
      </c>
      <c r="Y41" s="39">
        <f>IF(W41=$F41,$I41,"")</f>
        <v>0.11914351851851852</v>
      </c>
    </row>
    <row r="42" spans="1:25" ht="13.5">
      <c r="A42" s="48"/>
      <c r="B42" s="47">
        <v>39</v>
      </c>
      <c r="C42" s="62">
        <v>47</v>
      </c>
      <c r="D42" s="45" t="str">
        <f>IF(C42&gt;0,CONCATENATE((VLOOKUP($C42,[1]Inscription!$A$12:$G$211,3,FALSE)),"   ",(VLOOKUP($C42,[1]Inscription!$A$12:$G$211,4,FALSE)))," ")</f>
        <v>JENNET   Nicolas</v>
      </c>
      <c r="E42" s="44"/>
      <c r="F42" s="42" t="str">
        <f>IF(C42&gt;0,(VLOOKUP($C42,[1]Inscription!$A$12:$G$211,5,FALSE))," ")</f>
        <v>EC TRELISSAC COULOUNIEIX 24</v>
      </c>
      <c r="G42" s="43" t="str">
        <f>IF(C42&gt;0,(VLOOKUP($C42,[1]Inscription!$A$12:$G$211,7,FALSE))," ")</f>
        <v>0224255076</v>
      </c>
      <c r="H42" s="42" t="str">
        <f>LEFT(IF(C42&gt;0,(VLOOKUP($C42,[1]Inscription!$A$12:$G$211,6,FALSE))," "),8)</f>
        <v>3ème Cat</v>
      </c>
      <c r="I42" s="41">
        <v>0.12075231481481481</v>
      </c>
      <c r="J42" s="39" t="str">
        <f>IF(COUNTIF($F$4:$F42,$F42)&lt;2,$F42," ")</f>
        <v xml:space="preserve"> </v>
      </c>
      <c r="K42" s="39" t="str">
        <f>IF(J42=F42,A42,"")</f>
        <v/>
      </c>
      <c r="L42" s="39" t="str">
        <f>IF(J42=F42,I42,"")</f>
        <v/>
      </c>
      <c r="M42" s="39" t="str">
        <f>IF(COUNTIF($F$4:$F42,$F42)&lt;3,$F42," ")</f>
        <v xml:space="preserve"> </v>
      </c>
      <c r="N42" s="39" t="str">
        <f>IF(M42=$F42,$A42,"")</f>
        <v/>
      </c>
      <c r="O42" s="39" t="str">
        <f>IF(M42=$F42,$I42,"")</f>
        <v/>
      </c>
      <c r="P42" s="40" t="str">
        <f>IF(M42=J42,"",M42)</f>
        <v/>
      </c>
      <c r="Q42" s="40">
        <f>IF(P42=$F42,$A42,1000)</f>
        <v>1000</v>
      </c>
      <c r="R42" s="40">
        <f>IF(P42=$F42,$I42,1000)</f>
        <v>1000</v>
      </c>
      <c r="S42" s="39" t="str">
        <f>IF(COUNTIF($F$4:$F42,J42)&lt;4,$F42," ")</f>
        <v>EC TRELISSAC COULOUNIEIX 24</v>
      </c>
      <c r="T42" s="39">
        <f>IF(S42=$F42,$A42,"")</f>
        <v>0</v>
      </c>
      <c r="U42" s="39">
        <f>IF(S42=$F42,$I42,"")</f>
        <v>0.12075231481481481</v>
      </c>
      <c r="V42" s="40" t="str">
        <f>IF(S42=J42,"",S42)</f>
        <v>EC TRELISSAC COULOUNIEIX 24</v>
      </c>
      <c r="W42" s="40" t="str">
        <f>IF(V42=P42,"",S42)</f>
        <v>EC TRELISSAC COULOUNIEIX 24</v>
      </c>
      <c r="X42" s="39">
        <f>IF(W42=$F42,$A42,"")</f>
        <v>0</v>
      </c>
      <c r="Y42" s="39">
        <f>IF(W42=$F42,$I42,"")</f>
        <v>0.12075231481481481</v>
      </c>
    </row>
    <row r="43" spans="1:25" ht="13.5">
      <c r="A43" s="48"/>
      <c r="B43" s="47">
        <v>40</v>
      </c>
      <c r="C43" s="62">
        <v>59</v>
      </c>
      <c r="D43" s="45" t="str">
        <f>IF(C43&gt;0,CONCATENATE((VLOOKUP($C43,[1]Inscription!$A$12:$G$211,3,FALSE)),"   ",(VLOOKUP($C43,[1]Inscription!$A$12:$G$211,4,FALSE)))," ")</f>
        <v>MAURY   Quentin</v>
      </c>
      <c r="E43" s="44"/>
      <c r="F43" s="42" t="str">
        <f>IF(C43&gt;0,(VLOOKUP($C43,[1]Inscription!$A$12:$G$211,5,FALSE))," ")</f>
        <v>CD 19 1</v>
      </c>
      <c r="G43" s="43" t="str">
        <f>IF(C43&gt;0,(VLOOKUP($C43,[1]Inscription!$A$12:$G$211,7,FALSE))," ")</f>
        <v>1419012036</v>
      </c>
      <c r="H43" s="42" t="str">
        <f>LEFT(IF(C43&gt;0,(VLOOKUP($C43,[1]Inscription!$A$12:$G$211,6,FALSE))," "),8)</f>
        <v>Junior</v>
      </c>
      <c r="I43" s="41">
        <f>I42</f>
        <v>0.12075231481481481</v>
      </c>
      <c r="J43" s="39" t="str">
        <f>IF(COUNTIF($F$4:$F43,$F43)&lt;2,$F43," ")</f>
        <v>CD 19 1</v>
      </c>
      <c r="K43" s="39">
        <f>IF(J43=F43,A43,"")</f>
        <v>0</v>
      </c>
      <c r="L43" s="39">
        <f>IF(J43=F43,I43,"")</f>
        <v>0.12075231481481481</v>
      </c>
      <c r="M43" s="39" t="str">
        <f>IF(COUNTIF($F$4:$F43,$F43)&lt;3,$F43," ")</f>
        <v>CD 19 1</v>
      </c>
      <c r="N43" s="39">
        <f>IF(M43=$F43,$A43,"")</f>
        <v>0</v>
      </c>
      <c r="O43" s="39">
        <f>IF(M43=$F43,$I43,"")</f>
        <v>0.12075231481481481</v>
      </c>
      <c r="P43" s="40" t="str">
        <f>IF(M43=J43,"",M43)</f>
        <v/>
      </c>
      <c r="Q43" s="40">
        <f>IF(P43=$F43,$A43,1000)</f>
        <v>1000</v>
      </c>
      <c r="R43" s="40">
        <f>IF(P43=$F43,$I43,1000)</f>
        <v>1000</v>
      </c>
      <c r="S43" s="39" t="str">
        <f>IF(COUNTIF($F$4:$F43,J43)&lt;4,$F43," ")</f>
        <v>CD 19 1</v>
      </c>
      <c r="T43" s="39">
        <f>IF(S43=$F43,$A43,"")</f>
        <v>0</v>
      </c>
      <c r="U43" s="39">
        <f>IF(S43=$F43,$I43,"")</f>
        <v>0.12075231481481481</v>
      </c>
      <c r="V43" s="40" t="str">
        <f>IF(S43=J43,"",S43)</f>
        <v/>
      </c>
      <c r="W43" s="40" t="str">
        <f>IF(V43=P43,"",S43)</f>
        <v/>
      </c>
      <c r="X43" s="39" t="str">
        <f>IF(W43=$F43,$A43,"")</f>
        <v/>
      </c>
      <c r="Y43" s="39" t="str">
        <f>IF(W43=$F43,$I43,"")</f>
        <v/>
      </c>
    </row>
    <row r="44" spans="1:25" ht="13.5">
      <c r="A44" s="48"/>
      <c r="B44" s="47">
        <v>41</v>
      </c>
      <c r="C44" s="62">
        <v>9</v>
      </c>
      <c r="D44" s="45" t="str">
        <f>IF(C44&gt;0,CONCATENATE((VLOOKUP($C44,[1]Inscription!$A$12:$G$211,3,FALSE)),"   ",(VLOOKUP($C44,[1]Inscription!$A$12:$G$211,4,FALSE)))," ")</f>
        <v>NARDOT   Robin</v>
      </c>
      <c r="E44" s="44"/>
      <c r="F44" s="42" t="str">
        <f>IF(C44&gt;0,(VLOOKUP($C44,[1]Inscription!$A$12:$G$211,5,FALSE))," ")</f>
        <v>U.V.LIMOUSINE 2</v>
      </c>
      <c r="G44" s="43" t="str">
        <f>IF(C44&gt;0,(VLOOKUP($C44,[1]Inscription!$A$12:$G$211,7,FALSE))," ")</f>
        <v>1487006047</v>
      </c>
      <c r="H44" s="42" t="str">
        <f>LEFT(IF(C44&gt;0,(VLOOKUP($C44,[1]Inscription!$A$12:$G$211,6,FALSE))," "),8)</f>
        <v>Junior</v>
      </c>
      <c r="I44" s="41">
        <v>0.12083333333333333</v>
      </c>
      <c r="J44" s="39" t="str">
        <f>IF(COUNTIF($F$4:$F44,$F44)&lt;2,$F44," ")</f>
        <v xml:space="preserve"> </v>
      </c>
      <c r="K44" s="39" t="str">
        <f>IF(J44=F44,A44,"")</f>
        <v/>
      </c>
      <c r="L44" s="39" t="str">
        <f>IF(J44=F44,I44,"")</f>
        <v/>
      </c>
      <c r="M44" s="39" t="str">
        <f>IF(COUNTIF($F$4:$F44,$F44)&lt;3,$F44," ")</f>
        <v>U.V.LIMOUSINE 2</v>
      </c>
      <c r="N44" s="39">
        <f>IF(M44=$F44,$A44,"")</f>
        <v>0</v>
      </c>
      <c r="O44" s="39">
        <f>IF(M44=$F44,$I44,"")</f>
        <v>0.12083333333333333</v>
      </c>
      <c r="P44" s="40" t="str">
        <f>IF(M44=J44,"",M44)</f>
        <v>U.V.LIMOUSINE 2</v>
      </c>
      <c r="Q44" s="40">
        <f>IF(P44=$F44,$A44,1000)</f>
        <v>0</v>
      </c>
      <c r="R44" s="40">
        <f>IF(P44=$F44,$I44,1000)</f>
        <v>0.12083333333333333</v>
      </c>
      <c r="S44" s="39" t="str">
        <f>IF(COUNTIF($F$4:$F44,J44)&lt;4,$F44," ")</f>
        <v>U.V.LIMOUSINE 2</v>
      </c>
      <c r="T44" s="39">
        <f>IF(S44=$F44,$A44,"")</f>
        <v>0</v>
      </c>
      <c r="U44" s="39">
        <f>IF(S44=$F44,$I44,"")</f>
        <v>0.12083333333333333</v>
      </c>
      <c r="V44" s="40" t="str">
        <f>IF(S44=J44,"",S44)</f>
        <v>U.V.LIMOUSINE 2</v>
      </c>
      <c r="W44" s="40" t="str">
        <f>IF(V44=P44,"",S44)</f>
        <v/>
      </c>
      <c r="X44" s="39" t="str">
        <f>IF(W44=$F44,$A44,"")</f>
        <v/>
      </c>
      <c r="Y44" s="39" t="str">
        <f>IF(W44=$F44,$I44,"")</f>
        <v/>
      </c>
    </row>
    <row r="45" spans="1:25" ht="13.5">
      <c r="A45" s="48"/>
      <c r="B45" s="47">
        <v>42</v>
      </c>
      <c r="C45" s="62">
        <v>58</v>
      </c>
      <c r="D45" s="45" t="str">
        <f>IF(C45&gt;0,CONCATENATE((VLOOKUP($C45,[1]Inscription!$A$12:$G$211,3,FALSE)),"   ",(VLOOKUP($C45,[1]Inscription!$A$12:$G$211,4,FALSE)))," ")</f>
        <v>BREUX   Dimitri</v>
      </c>
      <c r="E45" s="44"/>
      <c r="F45" s="42" t="str">
        <f>IF(C45&gt;0,(VLOOKUP($C45,[1]Inscription!$A$12:$G$211,5,FALSE))," ")</f>
        <v>CD 19 1</v>
      </c>
      <c r="G45" s="43" t="str">
        <f>IF(C45&gt;0,(VLOOKUP($C45,[1]Inscription!$A$12:$G$211,7,FALSE))," ")</f>
        <v>1419011044</v>
      </c>
      <c r="H45" s="42" t="str">
        <f>LEFT(IF(C45&gt;0,(VLOOKUP($C45,[1]Inscription!$A$12:$G$211,6,FALSE))," "),8)</f>
        <v>3ème Cat</v>
      </c>
      <c r="I45" s="41">
        <f>I44</f>
        <v>0.12083333333333333</v>
      </c>
      <c r="J45" s="39" t="str">
        <f>IF(COUNTIF($F$4:$F45,$F45)&lt;2,$F45," ")</f>
        <v xml:space="preserve"> </v>
      </c>
      <c r="K45" s="39" t="str">
        <f>IF(J45=F45,A45,"")</f>
        <v/>
      </c>
      <c r="L45" s="39" t="str">
        <f>IF(J45=F45,I45,"")</f>
        <v/>
      </c>
      <c r="M45" s="39" t="str">
        <f>IF(COUNTIF($F$4:$F45,$F45)&lt;3,$F45," ")</f>
        <v>CD 19 1</v>
      </c>
      <c r="N45" s="39">
        <f>IF(M45=$F45,$A45,"")</f>
        <v>0</v>
      </c>
      <c r="O45" s="39">
        <f>IF(M45=$F45,$I45,"")</f>
        <v>0.12083333333333333</v>
      </c>
      <c r="P45" s="40" t="str">
        <f>IF(M45=J45,"",M45)</f>
        <v>CD 19 1</v>
      </c>
      <c r="Q45" s="40">
        <f>IF(P45=$F45,$A45,1000)</f>
        <v>0</v>
      </c>
      <c r="R45" s="40">
        <f>IF(P45=$F45,$I45,1000)</f>
        <v>0.12083333333333333</v>
      </c>
      <c r="S45" s="39" t="str">
        <f>IF(COUNTIF($F$4:$F45,J45)&lt;4,$F45," ")</f>
        <v>CD 19 1</v>
      </c>
      <c r="T45" s="39">
        <f>IF(S45=$F45,$A45,"")</f>
        <v>0</v>
      </c>
      <c r="U45" s="39">
        <f>IF(S45=$F45,$I45,"")</f>
        <v>0.12083333333333333</v>
      </c>
      <c r="V45" s="40" t="str">
        <f>IF(S45=J45,"",S45)</f>
        <v>CD 19 1</v>
      </c>
      <c r="W45" s="40" t="str">
        <f>IF(V45=P45,"",S45)</f>
        <v/>
      </c>
      <c r="X45" s="39" t="str">
        <f>IF(W45=$F45,$A45,"")</f>
        <v/>
      </c>
      <c r="Y45" s="39" t="str">
        <f>IF(W45=$F45,$I45,"")</f>
        <v/>
      </c>
    </row>
    <row r="46" spans="1:25" ht="13.5">
      <c r="A46" s="48"/>
      <c r="B46" s="47">
        <v>43</v>
      </c>
      <c r="C46" s="62">
        <v>33</v>
      </c>
      <c r="D46" s="45" t="str">
        <f>IF(C46&gt;0,CONCATENATE((VLOOKUP($C46,[1]Inscription!$A$12:$G$211,3,FALSE)),"   ",(VLOOKUP($C46,[1]Inscription!$A$12:$G$211,4,FALSE)))," ")</f>
        <v>LAJOUMARD   Léo</v>
      </c>
      <c r="E46" s="44"/>
      <c r="F46" s="42" t="str">
        <f>IF(C46&gt;0,(VLOOKUP($C46,[1]Inscription!$A$12:$G$211,5,FALSE))," ")</f>
        <v>U.C.CONDAT</v>
      </c>
      <c r="G46" s="43" t="str">
        <f>IF(C46&gt;0,(VLOOKUP($C46,[1]Inscription!$A$12:$G$211,7,FALSE))," ")</f>
        <v>1487039230</v>
      </c>
      <c r="H46" s="42" t="str">
        <f>LEFT(IF(C46&gt;0,(VLOOKUP($C46,[1]Inscription!$A$12:$G$211,6,FALSE))," "),8)</f>
        <v>Junior</v>
      </c>
      <c r="I46" s="41">
        <v>0.12092592592592592</v>
      </c>
      <c r="J46" s="39" t="str">
        <f>IF(COUNTIF($F$4:$F46,$F46)&lt;2,$F46," ")</f>
        <v>U.C.CONDAT</v>
      </c>
      <c r="K46" s="39">
        <f>IF(J46=F46,A46,"")</f>
        <v>0</v>
      </c>
      <c r="L46" s="39">
        <f>IF(J46=F46,I46,"")</f>
        <v>0.12092592592592592</v>
      </c>
      <c r="M46" s="39" t="str">
        <f>IF(COUNTIF($F$4:$F46,$F46)&lt;3,$F46," ")</f>
        <v>U.C.CONDAT</v>
      </c>
      <c r="N46" s="39">
        <f>IF(M46=$F46,$A46,"")</f>
        <v>0</v>
      </c>
      <c r="O46" s="39">
        <f>IF(M46=$F46,$I46,"")</f>
        <v>0.12092592592592592</v>
      </c>
      <c r="P46" s="40" t="str">
        <f>IF(M46=J46,"",M46)</f>
        <v/>
      </c>
      <c r="Q46" s="40">
        <f>IF(P46=$F46,$A46,1000)</f>
        <v>1000</v>
      </c>
      <c r="R46" s="40">
        <f>IF(P46=$F46,$I46,1000)</f>
        <v>1000</v>
      </c>
      <c r="S46" s="39" t="str">
        <f>IF(COUNTIF($F$4:$F46,J46)&lt;4,$F46," ")</f>
        <v>U.C.CONDAT</v>
      </c>
      <c r="T46" s="39">
        <f>IF(S46=$F46,$A46,"")</f>
        <v>0</v>
      </c>
      <c r="U46" s="39">
        <f>IF(S46=$F46,$I46,"")</f>
        <v>0.12092592592592592</v>
      </c>
      <c r="V46" s="40" t="str">
        <f>IF(S46=J46,"",S46)</f>
        <v/>
      </c>
      <c r="W46" s="40" t="str">
        <f>IF(V46=P46,"",S46)</f>
        <v/>
      </c>
      <c r="X46" s="39" t="str">
        <f>IF(W46=$F46,$A46,"")</f>
        <v/>
      </c>
      <c r="Y46" s="39" t="str">
        <f>IF(W46=$F46,$I46,"")</f>
        <v/>
      </c>
    </row>
    <row r="47" spans="1:25" ht="13.5">
      <c r="A47" s="48"/>
      <c r="B47" s="47">
        <v>44</v>
      </c>
      <c r="C47" s="62">
        <v>49</v>
      </c>
      <c r="D47" s="45" t="str">
        <f>IF(C47&gt;0,CONCATENATE((VLOOKUP($C47,[1]Inscription!$A$12:$G$211,3,FALSE)),"   ",(VLOOKUP($C47,[1]Inscription!$A$12:$G$211,4,FALSE)))," ")</f>
        <v>EYNARD   Guillaume</v>
      </c>
      <c r="E47" s="44"/>
      <c r="F47" s="42" t="str">
        <f>IF(C47&gt;0,(VLOOKUP($C47,[1]Inscription!$A$12:$G$211,5,FALSE))," ")</f>
        <v>EC TRELISSAC COULOUNIEIX 24</v>
      </c>
      <c r="G47" s="43" t="str">
        <f>IF(C47&gt;0,(VLOOKUP($C47,[1]Inscription!$A$12:$G$211,7,FALSE))," ")</f>
        <v>0224255093</v>
      </c>
      <c r="H47" s="42" t="str">
        <f>LEFT(IF(C47&gt;0,(VLOOKUP($C47,[1]Inscription!$A$12:$G$211,6,FALSE))," "),8)</f>
        <v>3ème Cat</v>
      </c>
      <c r="I47" s="41">
        <f>I46</f>
        <v>0.12092592592592592</v>
      </c>
      <c r="J47" s="39" t="str">
        <f>IF(COUNTIF($F$4:$F47,$F47)&lt;2,$F47," ")</f>
        <v xml:space="preserve"> </v>
      </c>
      <c r="K47" s="39" t="str">
        <f>IF(J47=F47,A47,"")</f>
        <v/>
      </c>
      <c r="L47" s="39" t="str">
        <f>IF(J47=F47,I47,"")</f>
        <v/>
      </c>
      <c r="M47" s="39" t="str">
        <f>IF(COUNTIF($F$4:$F47,$F47)&lt;3,$F47," ")</f>
        <v xml:space="preserve"> </v>
      </c>
      <c r="N47" s="39" t="str">
        <f>IF(M47=$F47,$A47,"")</f>
        <v/>
      </c>
      <c r="O47" s="39" t="str">
        <f>IF(M47=$F47,$I47,"")</f>
        <v/>
      </c>
      <c r="P47" s="40" t="str">
        <f>IF(M47=J47,"",M47)</f>
        <v/>
      </c>
      <c r="Q47" s="40">
        <f>IF(P47=$F47,$A47,1000)</f>
        <v>1000</v>
      </c>
      <c r="R47" s="40">
        <f>IF(P47=$F47,$I47,1000)</f>
        <v>1000</v>
      </c>
      <c r="S47" s="39" t="str">
        <f>IF(COUNTIF($F$4:$F47,J47)&lt;4,$F47," ")</f>
        <v>EC TRELISSAC COULOUNIEIX 24</v>
      </c>
      <c r="T47" s="39">
        <f>IF(S47=$F47,$A47,"")</f>
        <v>0</v>
      </c>
      <c r="U47" s="39">
        <f>IF(S47=$F47,$I47,"")</f>
        <v>0.12092592592592592</v>
      </c>
      <c r="V47" s="40" t="str">
        <f>IF(S47=J47,"",S47)</f>
        <v>EC TRELISSAC COULOUNIEIX 24</v>
      </c>
      <c r="W47" s="40" t="str">
        <f>IF(V47=P47,"",S47)</f>
        <v>EC TRELISSAC COULOUNIEIX 24</v>
      </c>
      <c r="X47" s="39">
        <f>IF(W47=$F47,$A47,"")</f>
        <v>0</v>
      </c>
      <c r="Y47" s="39">
        <f>IF(W47=$F47,$I47,"")</f>
        <v>0.12092592592592592</v>
      </c>
    </row>
    <row r="48" spans="1:25" ht="13.5">
      <c r="A48" s="48"/>
      <c r="B48" s="47">
        <v>45</v>
      </c>
      <c r="C48" s="62">
        <v>53</v>
      </c>
      <c r="D48" s="45" t="str">
        <f>IF(C48&gt;0,CONCATENATE((VLOOKUP($C48,[1]Inscription!$A$12:$G$211,3,FALSE)),"   ",(VLOOKUP($C48,[1]Inscription!$A$12:$G$211,4,FALSE)))," ")</f>
        <v>MARSAUDON   Nicolas</v>
      </c>
      <c r="E48" s="44"/>
      <c r="F48" s="42" t="str">
        <f>IF(C48&gt;0,(VLOOKUP($C48,[1]Inscription!$A$12:$G$211,5,FALSE))," ")</f>
        <v>A.C.RILHAC RANCON 1</v>
      </c>
      <c r="G48" s="43" t="str">
        <f>IF(C48&gt;0,(VLOOKUP($C48,[1]Inscription!$A$12:$G$211,7,FALSE))," ")</f>
        <v>1487031019</v>
      </c>
      <c r="H48" s="42" t="str">
        <f>LEFT(IF(C48&gt;0,(VLOOKUP($C48,[1]Inscription!$A$12:$G$211,6,FALSE))," "),8)</f>
        <v>3ème Cat</v>
      </c>
      <c r="I48" s="41">
        <f>I47</f>
        <v>0.12092592592592592</v>
      </c>
      <c r="J48" s="39" t="str">
        <f>IF(COUNTIF($F$4:$F48,$F48)&lt;2,$F48," ")</f>
        <v xml:space="preserve"> </v>
      </c>
      <c r="K48" s="39" t="str">
        <f>IF(J48=F48,A48,"")</f>
        <v/>
      </c>
      <c r="L48" s="39" t="str">
        <f>IF(J48=F48,I48,"")</f>
        <v/>
      </c>
      <c r="M48" s="39" t="str">
        <f>IF(COUNTIF($F$4:$F48,$F48)&lt;3,$F48," ")</f>
        <v xml:space="preserve"> </v>
      </c>
      <c r="N48" s="39" t="str">
        <f>IF(M48=$F48,$A48,"")</f>
        <v/>
      </c>
      <c r="O48" s="39" t="str">
        <f>IF(M48=$F48,$I48,"")</f>
        <v/>
      </c>
      <c r="P48" s="40" t="str">
        <f>IF(M48=J48,"",M48)</f>
        <v/>
      </c>
      <c r="Q48" s="40">
        <f>IF(P48=$F48,$A48,1000)</f>
        <v>1000</v>
      </c>
      <c r="R48" s="40">
        <f>IF(P48=$F48,$I48,1000)</f>
        <v>1000</v>
      </c>
      <c r="S48" s="39" t="str">
        <f>IF(COUNTIF($F$4:$F48,J48)&lt;4,$F48," ")</f>
        <v>A.C.RILHAC RANCON 1</v>
      </c>
      <c r="T48" s="39">
        <f>IF(S48=$F48,$A48,"")</f>
        <v>0</v>
      </c>
      <c r="U48" s="39">
        <f>IF(S48=$F48,$I48,"")</f>
        <v>0.12092592592592592</v>
      </c>
      <c r="V48" s="40" t="str">
        <f>IF(S48=J48,"",S48)</f>
        <v>A.C.RILHAC RANCON 1</v>
      </c>
      <c r="W48" s="40" t="str">
        <f>IF(V48=P48,"",S48)</f>
        <v>A.C.RILHAC RANCON 1</v>
      </c>
      <c r="X48" s="39">
        <f>IF(W48=$F48,$A48,"")</f>
        <v>0</v>
      </c>
      <c r="Y48" s="39">
        <f>IF(W48=$F48,$I48,"")</f>
        <v>0.12092592592592592</v>
      </c>
    </row>
    <row r="49" spans="1:25" ht="13.5">
      <c r="A49" s="48"/>
      <c r="B49" s="47">
        <v>46</v>
      </c>
      <c r="C49" s="62">
        <v>51</v>
      </c>
      <c r="D49" s="45" t="str">
        <f>IF(C49&gt;0,CONCATENATE((VLOOKUP($C49,[1]Inscription!$A$12:$G$211,3,FALSE)),"   ",(VLOOKUP($C49,[1]Inscription!$A$12:$G$211,4,FALSE)))," ")</f>
        <v>COLOMINE   David</v>
      </c>
      <c r="E49" s="44"/>
      <c r="F49" s="42" t="str">
        <f>IF(C49&gt;0,(VLOOKUP($C49,[1]Inscription!$A$12:$G$211,5,FALSE))," ")</f>
        <v>A.C.RILHAC RANCON 1</v>
      </c>
      <c r="G49" s="43" t="str">
        <f>IF(C49&gt;0,(VLOOKUP($C49,[1]Inscription!$A$12:$G$211,7,FALSE))," ")</f>
        <v>1487031018</v>
      </c>
      <c r="H49" s="42" t="str">
        <f>LEFT(IF(C49&gt;0,(VLOOKUP($C49,[1]Inscription!$A$12:$G$211,6,FALSE))," "),8)</f>
        <v>3ème Cat</v>
      </c>
      <c r="I49" s="41">
        <f>I48</f>
        <v>0.12092592592592592</v>
      </c>
      <c r="J49" s="39" t="str">
        <f>IF(COUNTIF($F$4:$F49,$F49)&lt;2,$F49," ")</f>
        <v xml:space="preserve"> </v>
      </c>
      <c r="K49" s="39" t="str">
        <f>IF(J49=F49,A49,"")</f>
        <v/>
      </c>
      <c r="L49" s="39" t="str">
        <f>IF(J49=F49,I49,"")</f>
        <v/>
      </c>
      <c r="M49" s="39" t="str">
        <f>IF(COUNTIF($F$4:$F49,$F49)&lt;3,$F49," ")</f>
        <v xml:space="preserve"> </v>
      </c>
      <c r="N49" s="39" t="str">
        <f>IF(M49=$F49,$A49,"")</f>
        <v/>
      </c>
      <c r="O49" s="39" t="str">
        <f>IF(M49=$F49,$I49,"")</f>
        <v/>
      </c>
      <c r="P49" s="40" t="str">
        <f>IF(M49=J49,"",M49)</f>
        <v/>
      </c>
      <c r="Q49" s="40">
        <f>IF(P49=$F49,$A49,1000)</f>
        <v>1000</v>
      </c>
      <c r="R49" s="40">
        <f>IF(P49=$F49,$I49,1000)</f>
        <v>1000</v>
      </c>
      <c r="S49" s="39" t="str">
        <f>IF(COUNTIF($F$4:$F49,J49)&lt;4,$F49," ")</f>
        <v>A.C.RILHAC RANCON 1</v>
      </c>
      <c r="T49" s="39">
        <f>IF(S49=$F49,$A49,"")</f>
        <v>0</v>
      </c>
      <c r="U49" s="39">
        <f>IF(S49=$F49,$I49,"")</f>
        <v>0.12092592592592592</v>
      </c>
      <c r="V49" s="40" t="str">
        <f>IF(S49=J49,"",S49)</f>
        <v>A.C.RILHAC RANCON 1</v>
      </c>
      <c r="W49" s="40" t="str">
        <f>IF(V49=P49,"",S49)</f>
        <v>A.C.RILHAC RANCON 1</v>
      </c>
      <c r="X49" s="39">
        <f>IF(W49=$F49,$A49,"")</f>
        <v>0</v>
      </c>
      <c r="Y49" s="39">
        <f>IF(W49=$F49,$I49,"")</f>
        <v>0.12092592592592592</v>
      </c>
    </row>
    <row r="50" spans="1:25" ht="13.5">
      <c r="A50" s="48"/>
      <c r="B50" s="47">
        <v>47</v>
      </c>
      <c r="C50" s="62">
        <v>19</v>
      </c>
      <c r="D50" s="45" t="str">
        <f>IF(C50&gt;0,CONCATENATE((VLOOKUP($C50,[1]Inscription!$A$12:$G$211,3,FALSE)),"   ",(VLOOKUP($C50,[1]Inscription!$A$12:$G$211,4,FALSE)))," ")</f>
        <v>RAIGNAUD   Valentin</v>
      </c>
      <c r="E50" s="44"/>
      <c r="F50" s="42" t="str">
        <f>IF(C50&gt;0,(VLOOKUP($C50,[1]Inscription!$A$12:$G$211,5,FALSE))," ")</f>
        <v>CD 19 2</v>
      </c>
      <c r="G50" s="43" t="str">
        <f>IF(C50&gt;0,(VLOOKUP($C50,[1]Inscription!$A$12:$G$211,7,FALSE))," ")</f>
        <v>1419022082</v>
      </c>
      <c r="H50" s="42" t="str">
        <f>LEFT(IF(C50&gt;0,(VLOOKUP($C50,[1]Inscription!$A$12:$G$211,6,FALSE))," "),8)</f>
        <v>Junior</v>
      </c>
      <c r="I50" s="41">
        <f>I49</f>
        <v>0.12092592592592592</v>
      </c>
      <c r="J50" s="39" t="str">
        <f>IF(COUNTIF($F$4:$F50,$F50)&lt;2,$F50," ")</f>
        <v>CD 19 2</v>
      </c>
      <c r="K50" s="39">
        <f>IF(J50=F50,A50,"")</f>
        <v>0</v>
      </c>
      <c r="L50" s="39">
        <f>IF(J50=F50,I50,"")</f>
        <v>0.12092592592592592</v>
      </c>
      <c r="M50" s="39" t="str">
        <f>IF(COUNTIF($F$4:$F50,$F50)&lt;3,$F50," ")</f>
        <v>CD 19 2</v>
      </c>
      <c r="N50" s="39">
        <f>IF(M50=$F50,$A50,"")</f>
        <v>0</v>
      </c>
      <c r="O50" s="39">
        <f>IF(M50=$F50,$I50,"")</f>
        <v>0.12092592592592592</v>
      </c>
      <c r="P50" s="40" t="str">
        <f>IF(M50=J50,"",M50)</f>
        <v/>
      </c>
      <c r="Q50" s="40">
        <f>IF(P50=$F50,$A50,1000)</f>
        <v>1000</v>
      </c>
      <c r="R50" s="40">
        <f>IF(P50=$F50,$I50,1000)</f>
        <v>1000</v>
      </c>
      <c r="S50" s="39" t="str">
        <f>IF(COUNTIF($F$4:$F50,J50)&lt;4,$F50," ")</f>
        <v>CD 19 2</v>
      </c>
      <c r="T50" s="39">
        <f>IF(S50=$F50,$A50,"")</f>
        <v>0</v>
      </c>
      <c r="U50" s="39">
        <f>IF(S50=$F50,$I50,"")</f>
        <v>0.12092592592592592</v>
      </c>
      <c r="V50" s="40" t="str">
        <f>IF(S50=J50,"",S50)</f>
        <v/>
      </c>
      <c r="W50" s="40" t="str">
        <f>IF(V50=P50,"",S50)</f>
        <v/>
      </c>
      <c r="X50" s="39" t="str">
        <f>IF(W50=$F50,$A50,"")</f>
        <v/>
      </c>
      <c r="Y50" s="39" t="str">
        <f>IF(W50=$F50,$I50,"")</f>
        <v/>
      </c>
    </row>
    <row r="51" spans="1:25" ht="13.5">
      <c r="A51" s="48"/>
      <c r="B51" s="47">
        <v>48</v>
      </c>
      <c r="C51" s="62">
        <v>57</v>
      </c>
      <c r="D51" s="45" t="str">
        <f>IF(C51&gt;0,CONCATENATE((VLOOKUP($C51,[1]Inscription!$A$12:$G$211,3,FALSE)),"   ",(VLOOKUP($C51,[1]Inscription!$A$12:$G$211,4,FALSE)))," ")</f>
        <v>DELORD   Kévin</v>
      </c>
      <c r="E51" s="44"/>
      <c r="F51" s="42" t="str">
        <f>IF(C51&gt;0,(VLOOKUP($C51,[1]Inscription!$A$12:$G$211,5,FALSE))," ")</f>
        <v>CD 19 1</v>
      </c>
      <c r="G51" s="43" t="str">
        <f>IF(C51&gt;0,(VLOOKUP($C51,[1]Inscription!$A$12:$G$211,7,FALSE))," ")</f>
        <v>1419011087</v>
      </c>
      <c r="H51" s="42" t="str">
        <f>LEFT(IF(C51&gt;0,(VLOOKUP($C51,[1]Inscription!$A$12:$G$211,6,FALSE))," "),8)</f>
        <v>2ème Cat</v>
      </c>
      <c r="I51" s="41">
        <v>0.12148148148148148</v>
      </c>
      <c r="J51" s="39" t="str">
        <f>IF(COUNTIF($F$4:$F51,$F51)&lt;2,$F51," ")</f>
        <v xml:space="preserve"> </v>
      </c>
      <c r="K51" s="39" t="str">
        <f>IF(J51=F51,A51,"")</f>
        <v/>
      </c>
      <c r="L51" s="39" t="str">
        <f>IF(J51=F51,I51,"")</f>
        <v/>
      </c>
      <c r="M51" s="39" t="str">
        <f>IF(COUNTIF($F$4:$F51,$F51)&lt;3,$F51," ")</f>
        <v xml:space="preserve"> </v>
      </c>
      <c r="N51" s="39" t="str">
        <f>IF(M51=$F51,$A51,"")</f>
        <v/>
      </c>
      <c r="O51" s="39" t="str">
        <f>IF(M51=$F51,$I51,"")</f>
        <v/>
      </c>
      <c r="P51" s="40" t="str">
        <f>IF(M51=J51,"",M51)</f>
        <v/>
      </c>
      <c r="Q51" s="40">
        <f>IF(P51=$F51,$A51,1000)</f>
        <v>1000</v>
      </c>
      <c r="R51" s="40">
        <f>IF(P51=$F51,$I51,1000)</f>
        <v>1000</v>
      </c>
      <c r="S51" s="39" t="str">
        <f>IF(COUNTIF($F$4:$F51,J51)&lt;4,$F51," ")</f>
        <v>CD 19 1</v>
      </c>
      <c r="T51" s="39">
        <f>IF(S51=$F51,$A51,"")</f>
        <v>0</v>
      </c>
      <c r="U51" s="39">
        <f>IF(S51=$F51,$I51,"")</f>
        <v>0.12148148148148148</v>
      </c>
      <c r="V51" s="40" t="str">
        <f>IF(S51=J51,"",S51)</f>
        <v>CD 19 1</v>
      </c>
      <c r="W51" s="40" t="str">
        <f>IF(V51=P51,"",S51)</f>
        <v>CD 19 1</v>
      </c>
      <c r="X51" s="39">
        <f>IF(W51=$F51,$A51,"")</f>
        <v>0</v>
      </c>
      <c r="Y51" s="39">
        <f>IF(W51=$F51,$I51,"")</f>
        <v>0.12148148148148148</v>
      </c>
    </row>
    <row r="52" spans="1:25" ht="13.5">
      <c r="A52" s="48"/>
      <c r="B52" s="47">
        <v>49</v>
      </c>
      <c r="C52" s="62">
        <v>10</v>
      </c>
      <c r="D52" s="45" t="str">
        <f>IF(C52&gt;0,CONCATENATE((VLOOKUP($C52,[1]Inscription!$A$12:$G$211,3,FALSE)),"   ",(VLOOKUP($C52,[1]Inscription!$A$12:$G$211,4,FALSE)))," ")</f>
        <v>SIROT   Cédric</v>
      </c>
      <c r="E52" s="44"/>
      <c r="F52" s="42" t="str">
        <f>IF(C52&gt;0,(VLOOKUP($C52,[1]Inscription!$A$12:$G$211,5,FALSE))," ")</f>
        <v>U.V.LIMOUSINE 2</v>
      </c>
      <c r="G52" s="43" t="str">
        <f>IF(C52&gt;0,(VLOOKUP($C52,[1]Inscription!$A$12:$G$211,7,FALSE))," ")</f>
        <v>1487006022</v>
      </c>
      <c r="H52" s="42" t="str">
        <f>LEFT(IF(C52&gt;0,(VLOOKUP($C52,[1]Inscription!$A$12:$G$211,6,FALSE))," "),8)</f>
        <v>3ème Cat</v>
      </c>
      <c r="I52" s="41">
        <v>0.12562500000000001</v>
      </c>
      <c r="J52" s="39" t="str">
        <f>IF(COUNTIF($F$4:$F52,$F52)&lt;2,$F52," ")</f>
        <v xml:space="preserve"> </v>
      </c>
      <c r="K52" s="39" t="str">
        <f>IF(J52=F52,A52,"")</f>
        <v/>
      </c>
      <c r="L52" s="39" t="str">
        <f>IF(J52=F52,I52,"")</f>
        <v/>
      </c>
      <c r="M52" s="39" t="str">
        <f>IF(COUNTIF($F$4:$F52,$F52)&lt;3,$F52," ")</f>
        <v xml:space="preserve"> </v>
      </c>
      <c r="N52" s="39" t="str">
        <f>IF(M52=$F52,$A52,"")</f>
        <v/>
      </c>
      <c r="O52" s="39" t="str">
        <f>IF(M52=$F52,$I52,"")</f>
        <v/>
      </c>
      <c r="P52" s="40" t="str">
        <f>IF(M52=J52,"",M52)</f>
        <v/>
      </c>
      <c r="Q52" s="40">
        <f>IF(P52=$F52,$A52,1000)</f>
        <v>1000</v>
      </c>
      <c r="R52" s="40">
        <f>IF(P52=$F52,$I52,1000)</f>
        <v>1000</v>
      </c>
      <c r="S52" s="39" t="str">
        <f>IF(COUNTIF($F$4:$F52,J52)&lt;4,$F52," ")</f>
        <v>U.V.LIMOUSINE 2</v>
      </c>
      <c r="T52" s="39">
        <f>IF(S52=$F52,$A52,"")</f>
        <v>0</v>
      </c>
      <c r="U52" s="39">
        <f>IF(S52=$F52,$I52,"")</f>
        <v>0.12562500000000001</v>
      </c>
      <c r="V52" s="40" t="str">
        <f>IF(S52=J52,"",S52)</f>
        <v>U.V.LIMOUSINE 2</v>
      </c>
      <c r="W52" s="40" t="str">
        <f>IF(V52=P52,"",S52)</f>
        <v>U.V.LIMOUSINE 2</v>
      </c>
      <c r="X52" s="39">
        <f>IF(W52=$F52,$A52,"")</f>
        <v>0</v>
      </c>
      <c r="Y52" s="39">
        <f>IF(W52=$F52,$I52,"")</f>
        <v>0.12562500000000001</v>
      </c>
    </row>
    <row r="53" spans="1:25" ht="13.5">
      <c r="A53" s="48"/>
      <c r="B53" s="47">
        <v>50</v>
      </c>
      <c r="C53" s="62">
        <v>32</v>
      </c>
      <c r="D53" s="45" t="str">
        <f>IF(C53&gt;0,CONCATENATE((VLOOKUP($C53,[1]Inscription!$A$12:$G$211,3,FALSE)),"   ",(VLOOKUP($C53,[1]Inscription!$A$12:$G$211,4,FALSE)))," ")</f>
        <v>MATHIEU   Thibaut</v>
      </c>
      <c r="E53" s="44"/>
      <c r="F53" s="42" t="str">
        <f>IF(C53&gt;0,(VLOOKUP($C53,[1]Inscription!$A$12:$G$211,5,FALSE))," ")</f>
        <v>U.C.CONDAT</v>
      </c>
      <c r="G53" s="43" t="str">
        <f>IF(C53&gt;0,(VLOOKUP($C53,[1]Inscription!$A$12:$G$211,7,FALSE))," ")</f>
        <v>1487039277</v>
      </c>
      <c r="H53" s="42" t="str">
        <f>LEFT(IF(C53&gt;0,(VLOOKUP($C53,[1]Inscription!$A$12:$G$211,6,FALSE))," "),8)</f>
        <v>3ème Cat</v>
      </c>
      <c r="I53" s="41">
        <v>0.12631944444444446</v>
      </c>
      <c r="J53" s="39" t="str">
        <f>IF(COUNTIF($F$4:$F53,$F53)&lt;2,$F53," ")</f>
        <v xml:space="preserve"> </v>
      </c>
      <c r="K53" s="39" t="str">
        <f>IF(J53=F53,A53,"")</f>
        <v/>
      </c>
      <c r="L53" s="39" t="str">
        <f>IF(J53=F53,I53,"")</f>
        <v/>
      </c>
      <c r="M53" s="39" t="str">
        <f>IF(COUNTIF($F$4:$F53,$F53)&lt;3,$F53," ")</f>
        <v>U.C.CONDAT</v>
      </c>
      <c r="N53" s="39">
        <f>IF(M53=$F53,$A53,"")</f>
        <v>0</v>
      </c>
      <c r="O53" s="39">
        <f>IF(M53=$F53,$I53,"")</f>
        <v>0.12631944444444446</v>
      </c>
      <c r="P53" s="40" t="str">
        <f>IF(M53=J53,"",M53)</f>
        <v>U.C.CONDAT</v>
      </c>
      <c r="Q53" s="40">
        <f>IF(P53=$F53,$A53,1000)</f>
        <v>0</v>
      </c>
      <c r="R53" s="40">
        <f>IF(P53=$F53,$I53,1000)</f>
        <v>0.12631944444444446</v>
      </c>
      <c r="S53" s="39" t="str">
        <f>IF(COUNTIF($F$4:$F53,J53)&lt;4,$F53," ")</f>
        <v>U.C.CONDAT</v>
      </c>
      <c r="T53" s="39">
        <f>IF(S53=$F53,$A53,"")</f>
        <v>0</v>
      </c>
      <c r="U53" s="39">
        <f>IF(S53=$F53,$I53,"")</f>
        <v>0.12631944444444446</v>
      </c>
      <c r="V53" s="40" t="str">
        <f>IF(S53=J53,"",S53)</f>
        <v>U.C.CONDAT</v>
      </c>
      <c r="W53" s="40" t="str">
        <f>IF(V53=P53,"",S53)</f>
        <v/>
      </c>
      <c r="X53" s="39" t="str">
        <f>IF(W53=$F53,$A53,"")</f>
        <v/>
      </c>
      <c r="Y53" s="39" t="str">
        <f>IF(W53=$F53,$I53,"")</f>
        <v/>
      </c>
    </row>
    <row r="54" spans="1:25" ht="13.5">
      <c r="A54" s="48"/>
      <c r="B54" s="47">
        <v>51</v>
      </c>
      <c r="C54" s="62">
        <v>34</v>
      </c>
      <c r="D54" s="45" t="str">
        <f>IF(C54&gt;0,CONCATENATE((VLOOKUP($C54,[1]Inscription!$A$12:$G$211,3,FALSE)),"   ",(VLOOKUP($C54,[1]Inscription!$A$12:$G$211,4,FALSE)))," ")</f>
        <v>RUCHAUD   Maxime</v>
      </c>
      <c r="E54" s="44"/>
      <c r="F54" s="42" t="str">
        <f>IF(C54&gt;0,(VLOOKUP($C54,[1]Inscription!$A$12:$G$211,5,FALSE))," ")</f>
        <v>U.C.CONDAT</v>
      </c>
      <c r="G54" s="43" t="str">
        <f>IF(C54&gt;0,(VLOOKUP($C54,[1]Inscription!$A$12:$G$211,7,FALSE))," ")</f>
        <v>1487039007</v>
      </c>
      <c r="H54" s="42" t="str">
        <f>LEFT(IF(C54&gt;0,(VLOOKUP($C54,[1]Inscription!$A$12:$G$211,6,FALSE))," "),8)</f>
        <v>Junior</v>
      </c>
      <c r="I54" s="41">
        <v>0.13541666666666666</v>
      </c>
      <c r="J54" s="39" t="str">
        <f>IF(COUNTIF($F$4:$F54,$F54)&lt;2,$F54," ")</f>
        <v xml:space="preserve"> </v>
      </c>
      <c r="K54" s="39" t="str">
        <f>IF(J54=F54,A54,"")</f>
        <v/>
      </c>
      <c r="L54" s="39" t="str">
        <f>IF(J54=F54,I54,"")</f>
        <v/>
      </c>
      <c r="M54" s="39" t="str">
        <f>IF(COUNTIF($F$4:$F54,$F54)&lt;3,$F54," ")</f>
        <v xml:space="preserve"> </v>
      </c>
      <c r="N54" s="39" t="str">
        <f>IF(M54=$F54,$A54,"")</f>
        <v/>
      </c>
      <c r="O54" s="39" t="str">
        <f>IF(M54=$F54,$I54,"")</f>
        <v/>
      </c>
      <c r="P54" s="40" t="str">
        <f>IF(M54=J54,"",M54)</f>
        <v/>
      </c>
      <c r="Q54" s="40">
        <f>IF(P54=$F54,$A54,1000)</f>
        <v>1000</v>
      </c>
      <c r="R54" s="40">
        <f>IF(P54=$F54,$I54,1000)</f>
        <v>1000</v>
      </c>
      <c r="S54" s="39" t="str">
        <f>IF(COUNTIF($F$4:$F54,J54)&lt;4,$F54," ")</f>
        <v>U.C.CONDAT</v>
      </c>
      <c r="T54" s="39">
        <f>IF(S54=$F54,$A54,"")</f>
        <v>0</v>
      </c>
      <c r="U54" s="39">
        <f>IF(S54=$F54,$I54,"")</f>
        <v>0.13541666666666666</v>
      </c>
      <c r="V54" s="40" t="str">
        <f>IF(S54=J54,"",S54)</f>
        <v>U.C.CONDAT</v>
      </c>
      <c r="W54" s="40" t="str">
        <f>IF(V54=P54,"",S54)</f>
        <v>U.C.CONDAT</v>
      </c>
      <c r="X54" s="39">
        <f>IF(W54=$F54,$A54,"")</f>
        <v>0</v>
      </c>
      <c r="Y54" s="39">
        <f>IF(W54=$F54,$I54,"")</f>
        <v>0.13541666666666666</v>
      </c>
    </row>
    <row r="55" spans="1:25" ht="13.5">
      <c r="A55" s="48"/>
      <c r="B55" s="47">
        <v>52</v>
      </c>
      <c r="C55" s="62">
        <v>35</v>
      </c>
      <c r="D55" s="45" t="str">
        <f>IF(C55&gt;0,CONCATENATE((VLOOKUP($C55,[1]Inscription!$A$12:$G$211,3,FALSE)),"   ",(VLOOKUP($C55,[1]Inscription!$A$12:$G$211,4,FALSE)))," ")</f>
        <v>LEPROUX   Simon</v>
      </c>
      <c r="E55" s="44"/>
      <c r="F55" s="42" t="str">
        <f>IF(C55&gt;0,(VLOOKUP($C55,[1]Inscription!$A$12:$G$211,5,FALSE))," ")</f>
        <v>U.C.CONDAT</v>
      </c>
      <c r="G55" s="43" t="str">
        <f>IF(C55&gt;0,(VLOOKUP($C55,[1]Inscription!$A$12:$G$211,7,FALSE))," ")</f>
        <v>1487039150</v>
      </c>
      <c r="H55" s="42" t="str">
        <f>LEFT(IF(C55&gt;0,(VLOOKUP($C55,[1]Inscription!$A$12:$G$211,6,FALSE))," "),8)</f>
        <v>Pass`Cyc</v>
      </c>
      <c r="I55" s="41">
        <f>I54</f>
        <v>0.13541666666666666</v>
      </c>
      <c r="J55" s="39" t="str">
        <f>IF(COUNTIF($F$4:$F55,$F55)&lt;2,$F55," ")</f>
        <v xml:space="preserve"> </v>
      </c>
      <c r="K55" s="39" t="str">
        <f>IF(J55=F55,A55,"")</f>
        <v/>
      </c>
      <c r="L55" s="39" t="str">
        <f>IF(J55=F55,I55,"")</f>
        <v/>
      </c>
      <c r="M55" s="39" t="str">
        <f>IF(COUNTIF($F$4:$F55,$F55)&lt;3,$F55," ")</f>
        <v xml:space="preserve"> </v>
      </c>
      <c r="N55" s="39" t="str">
        <f>IF(M55=$F55,$A55,"")</f>
        <v/>
      </c>
      <c r="O55" s="39" t="str">
        <f>IF(M55=$F55,$I55,"")</f>
        <v/>
      </c>
      <c r="P55" s="40" t="str">
        <f>IF(M55=J55,"",M55)</f>
        <v/>
      </c>
      <c r="Q55" s="40">
        <f>IF(P55=$F55,$A55,1000)</f>
        <v>1000</v>
      </c>
      <c r="R55" s="40">
        <f>IF(P55=$F55,$I55,1000)</f>
        <v>1000</v>
      </c>
      <c r="S55" s="39" t="str">
        <f>IF(COUNTIF($F$4:$F55,J55)&lt;4,$F55," ")</f>
        <v>U.C.CONDAT</v>
      </c>
      <c r="T55" s="39">
        <f>IF(S55=$F55,$A55,"")</f>
        <v>0</v>
      </c>
      <c r="U55" s="39">
        <f>IF(S55=$F55,$I55,"")</f>
        <v>0.13541666666666666</v>
      </c>
      <c r="V55" s="40" t="str">
        <f>IF(S55=J55,"",S55)</f>
        <v>U.C.CONDAT</v>
      </c>
      <c r="W55" s="40" t="str">
        <f>IF(V55=P55,"",S55)</f>
        <v>U.C.CONDAT</v>
      </c>
      <c r="X55" s="39">
        <f>IF(W55=$F55,$A55,"")</f>
        <v>0</v>
      </c>
      <c r="Y55" s="39">
        <f>IF(W55=$F55,$I55,"")</f>
        <v>0.13541666666666666</v>
      </c>
    </row>
    <row r="56" spans="1:25" ht="13.5">
      <c r="A56" s="48"/>
      <c r="B56" s="47">
        <v>53</v>
      </c>
      <c r="C56" s="62">
        <v>3</v>
      </c>
      <c r="D56" s="45" t="str">
        <f>IF(C56&gt;0,CONCATENATE((VLOOKUP($C56,[1]Inscription!$A$12:$G$211,3,FALSE)),"   ",(VLOOKUP($C56,[1]Inscription!$A$12:$G$211,4,FALSE)))," ")</f>
        <v>CHATARD   Jean-Michel</v>
      </c>
      <c r="E56" s="44"/>
      <c r="F56" s="42" t="str">
        <f>IF(C56&gt;0,(VLOOKUP($C56,[1]Inscription!$A$12:$G$211,5,FALSE))," ")</f>
        <v>A.C.RILHAC RANCON 2</v>
      </c>
      <c r="G56" s="43" t="str">
        <f>IF(C56&gt;0,(VLOOKUP($C56,[1]Inscription!$A$12:$G$211,7,FALSE))," ")</f>
        <v>1487031033</v>
      </c>
      <c r="H56" s="42" t="str">
        <f>LEFT(IF(C56&gt;0,(VLOOKUP($C56,[1]Inscription!$A$12:$G$211,6,FALSE))," "),8)</f>
        <v>Pass`Cyc</v>
      </c>
      <c r="I56" s="41">
        <f>I55</f>
        <v>0.13541666666666666</v>
      </c>
      <c r="J56" s="39" t="str">
        <f>IF(COUNTIF($F$4:$F56,$F56)&lt;2,$F56," ")</f>
        <v>A.C.RILHAC RANCON 2</v>
      </c>
      <c r="K56" s="39">
        <f>IF(J56=F56,A56,"")</f>
        <v>0</v>
      </c>
      <c r="L56" s="39">
        <f>IF(J56=F56,I56,"")</f>
        <v>0.13541666666666666</v>
      </c>
      <c r="M56" s="39" t="str">
        <f>IF(COUNTIF($F$4:$F56,$F56)&lt;3,$F56," ")</f>
        <v>A.C.RILHAC RANCON 2</v>
      </c>
      <c r="N56" s="39">
        <f>IF(M56=$F56,$A56,"")</f>
        <v>0</v>
      </c>
      <c r="O56" s="39">
        <f>IF(M56=$F56,$I56,"")</f>
        <v>0.13541666666666666</v>
      </c>
      <c r="P56" s="40" t="str">
        <f>IF(M56=J56,"",M56)</f>
        <v/>
      </c>
      <c r="Q56" s="40">
        <f>IF(P56=$F56,$A56,1000)</f>
        <v>1000</v>
      </c>
      <c r="R56" s="40">
        <f>IF(P56=$F56,$I56,1000)</f>
        <v>1000</v>
      </c>
      <c r="S56" s="39" t="str">
        <f>IF(COUNTIF($F$4:$F56,J56)&lt;4,$F56," ")</f>
        <v>A.C.RILHAC RANCON 2</v>
      </c>
      <c r="T56" s="39">
        <f>IF(S56=$F56,$A56,"")</f>
        <v>0</v>
      </c>
      <c r="U56" s="39">
        <f>IF(S56=$F56,$I56,"")</f>
        <v>0.13541666666666666</v>
      </c>
      <c r="V56" s="40" t="str">
        <f>IF(S56=J56,"",S56)</f>
        <v/>
      </c>
      <c r="W56" s="40" t="str">
        <f>IF(V56=P56,"",S56)</f>
        <v/>
      </c>
      <c r="X56" s="39" t="str">
        <f>IF(W56=$F56,$A56,"")</f>
        <v/>
      </c>
      <c r="Y56" s="39" t="str">
        <f>IF(W56=$F56,$I56,"")</f>
        <v/>
      </c>
    </row>
    <row r="57" spans="1:25" ht="13.5">
      <c r="A57" s="48"/>
      <c r="B57" s="47">
        <v>54</v>
      </c>
      <c r="C57" s="62">
        <v>44</v>
      </c>
      <c r="D57" s="45" t="str">
        <f>IF(C57&gt;0,CONCATENATE((VLOOKUP($C57,[1]Inscription!$A$12:$G$211,3,FALSE)),"   ",(VLOOKUP($C57,[1]Inscription!$A$12:$G$211,4,FALSE)))," ")</f>
        <v>MATIGOT   Antoine</v>
      </c>
      <c r="E57" s="44"/>
      <c r="F57" s="42" t="str">
        <f>IF(C57&gt;0,(VLOOKUP($C57,[1]Inscription!$A$12:$G$211,5,FALSE))," ")</f>
        <v>CD 23</v>
      </c>
      <c r="G57" s="43" t="str">
        <f>IF(C57&gt;0,(VLOOKUP($C57,[1]Inscription!$A$12:$G$211,7,FALSE))," ")</f>
        <v>1423029037</v>
      </c>
      <c r="H57" s="42" t="str">
        <f>LEFT(IF(C57&gt;0,(VLOOKUP($C57,[1]Inscription!$A$12:$G$211,6,FALSE))," "),8)</f>
        <v>Junior</v>
      </c>
      <c r="I57" s="41">
        <f>I56</f>
        <v>0.13541666666666666</v>
      </c>
      <c r="J57" s="39" t="str">
        <f>IF(COUNTIF($F$4:$F57,$F57)&lt;2,$F57," ")</f>
        <v xml:space="preserve"> </v>
      </c>
      <c r="K57" s="39" t="str">
        <f>IF(J57=F57,A57,"")</f>
        <v/>
      </c>
      <c r="L57" s="39" t="str">
        <f>IF(J57=F57,I57,"")</f>
        <v/>
      </c>
      <c r="M57" s="39" t="str">
        <f>IF(COUNTIF($F$4:$F57,$F57)&lt;3,$F57," ")</f>
        <v xml:space="preserve"> </v>
      </c>
      <c r="N57" s="39" t="str">
        <f>IF(M57=$F57,$A57,"")</f>
        <v/>
      </c>
      <c r="O57" s="39" t="str">
        <f>IF(M57=$F57,$I57,"")</f>
        <v/>
      </c>
      <c r="P57" s="40" t="str">
        <f>IF(M57=J57,"",M57)</f>
        <v/>
      </c>
      <c r="Q57" s="40">
        <f>IF(P57=$F57,$A57,1000)</f>
        <v>1000</v>
      </c>
      <c r="R57" s="40">
        <f>IF(P57=$F57,$I57,1000)</f>
        <v>1000</v>
      </c>
      <c r="S57" s="39" t="str">
        <f>IF(COUNTIF($F$4:$F57,J57)&lt;4,$F57," ")</f>
        <v>CD 23</v>
      </c>
      <c r="T57" s="39">
        <f>IF(S57=$F57,$A57,"")</f>
        <v>0</v>
      </c>
      <c r="U57" s="39">
        <f>IF(S57=$F57,$I57,"")</f>
        <v>0.13541666666666666</v>
      </c>
      <c r="V57" s="40" t="str">
        <f>IF(S57=J57,"",S57)</f>
        <v>CD 23</v>
      </c>
      <c r="W57" s="40" t="str">
        <f>IF(V57=P57,"",S57)</f>
        <v>CD 23</v>
      </c>
      <c r="X57" s="39">
        <f>IF(W57=$F57,$A57,"")</f>
        <v>0</v>
      </c>
      <c r="Y57" s="39">
        <f>IF(W57=$F57,$I57,"")</f>
        <v>0.13541666666666666</v>
      </c>
    </row>
    <row r="58" spans="1:25" ht="13.5">
      <c r="A58" s="48"/>
      <c r="B58" s="47">
        <v>55</v>
      </c>
      <c r="C58" s="62">
        <v>43</v>
      </c>
      <c r="D58" s="45" t="str">
        <f>IF(C58&gt;0,CONCATENATE((VLOOKUP($C58,[1]Inscription!$A$12:$G$211,3,FALSE)),"   ",(VLOOKUP($C58,[1]Inscription!$A$12:$G$211,4,FALSE)))," ")</f>
        <v>MOUTAUD   Nicolas</v>
      </c>
      <c r="E58" s="44"/>
      <c r="F58" s="42" t="str">
        <f>IF(C58&gt;0,(VLOOKUP($C58,[1]Inscription!$A$12:$G$211,5,FALSE))," ")</f>
        <v>CD 23</v>
      </c>
      <c r="G58" s="43" t="str">
        <f>IF(C58&gt;0,(VLOOKUP($C58,[1]Inscription!$A$12:$G$211,7,FALSE))," ")</f>
        <v>1423028081</v>
      </c>
      <c r="H58" s="42" t="str">
        <f>LEFT(IF(C58&gt;0,(VLOOKUP($C58,[1]Inscription!$A$12:$G$211,6,FALSE))," "),8)</f>
        <v>3ème Cat</v>
      </c>
      <c r="I58" s="41">
        <f>I57</f>
        <v>0.13541666666666666</v>
      </c>
      <c r="J58" s="60" t="str">
        <f>IF(COUNTIF($F$4:$F58,$F58)&lt;2,$F58," ")</f>
        <v xml:space="preserve"> </v>
      </c>
      <c r="K58" s="60" t="str">
        <f>IF(J58=F58,A58,"")</f>
        <v/>
      </c>
      <c r="L58" s="60" t="str">
        <f>IF(J58=F58,I58,"")</f>
        <v/>
      </c>
      <c r="M58" s="60" t="str">
        <f>IF(COUNTIF($F$4:$F58,$F58)&lt;3,$F58," ")</f>
        <v xml:space="preserve"> </v>
      </c>
      <c r="N58" s="60" t="str">
        <f>IF(M58=$F58,$A58,"")</f>
        <v/>
      </c>
      <c r="O58" s="60" t="str">
        <f>IF(M58=$F58,$I58,"")</f>
        <v/>
      </c>
      <c r="P58" s="61" t="str">
        <f>IF(M58=J58,"",M58)</f>
        <v/>
      </c>
      <c r="Q58" s="61">
        <f>IF(P58=$F58,$A58,1000)</f>
        <v>1000</v>
      </c>
      <c r="R58" s="61">
        <f>IF(P58=$F58,$I58,1000)</f>
        <v>1000</v>
      </c>
      <c r="S58" s="60" t="str">
        <f>IF(COUNTIF($F$4:$F58,J58)&lt;4,$F58," ")</f>
        <v>CD 23</v>
      </c>
      <c r="T58" s="60">
        <f>IF(S58=$F58,$A58,"")</f>
        <v>0</v>
      </c>
      <c r="U58" s="60">
        <f>IF(S58=$F58,$I58,"")</f>
        <v>0.13541666666666666</v>
      </c>
      <c r="V58" s="61" t="str">
        <f>IF(S58=J58,"",S58)</f>
        <v>CD 23</v>
      </c>
      <c r="W58" s="61" t="str">
        <f>IF(V58=P58,"",S58)</f>
        <v>CD 23</v>
      </c>
      <c r="X58" s="60">
        <f>IF(W58=$F58,$A58,"")</f>
        <v>0</v>
      </c>
      <c r="Y58" s="60">
        <f>IF(W58=$F58,$I58,"")</f>
        <v>0.13541666666666666</v>
      </c>
    </row>
    <row r="59" spans="1:25" ht="13.5">
      <c r="A59" s="59"/>
      <c r="B59" s="58"/>
      <c r="C59" s="57"/>
      <c r="D59" s="55"/>
      <c r="E59" s="55"/>
      <c r="F59" s="53"/>
      <c r="G59" s="54"/>
      <c r="H59" s="53"/>
      <c r="I59" s="52"/>
      <c r="J59" s="50"/>
      <c r="K59" s="50"/>
      <c r="L59" s="50"/>
      <c r="M59" s="50"/>
      <c r="N59" s="50"/>
      <c r="O59" s="50"/>
      <c r="P59" s="51"/>
      <c r="Q59" s="51"/>
      <c r="R59" s="51"/>
      <c r="S59" s="50"/>
      <c r="T59" s="50"/>
      <c r="U59" s="50"/>
      <c r="V59" s="51"/>
      <c r="W59" s="51"/>
      <c r="X59" s="50"/>
      <c r="Y59" s="50"/>
    </row>
    <row r="60" spans="1:25" ht="13.5">
      <c r="A60" s="59"/>
      <c r="B60" s="58"/>
      <c r="C60" s="57"/>
      <c r="D60" s="55"/>
      <c r="E60" s="55"/>
      <c r="F60" s="53"/>
      <c r="G60" s="54"/>
      <c r="H60" s="53"/>
      <c r="I60" s="52"/>
      <c r="J60" s="50"/>
      <c r="K60" s="50"/>
      <c r="L60" s="50"/>
      <c r="M60" s="50"/>
      <c r="N60" s="50"/>
      <c r="O60" s="50"/>
      <c r="P60" s="51"/>
      <c r="Q60" s="51"/>
      <c r="R60" s="51"/>
      <c r="S60" s="50"/>
      <c r="T60" s="50"/>
      <c r="U60" s="50"/>
      <c r="V60" s="51"/>
      <c r="W60" s="51"/>
      <c r="X60" s="50"/>
      <c r="Y60" s="50"/>
    </row>
    <row r="61" spans="1:25" ht="13.5">
      <c r="A61" s="59"/>
      <c r="B61" s="58"/>
      <c r="C61" s="57"/>
      <c r="D61" s="55"/>
      <c r="E61" s="55"/>
      <c r="F61" s="53"/>
      <c r="G61" s="54"/>
      <c r="H61" s="53"/>
      <c r="I61" s="52"/>
      <c r="J61" s="50"/>
      <c r="K61" s="50"/>
      <c r="L61" s="50"/>
      <c r="M61" s="50"/>
      <c r="N61" s="50"/>
      <c r="O61" s="50"/>
      <c r="P61" s="51"/>
      <c r="Q61" s="51"/>
      <c r="R61" s="51"/>
      <c r="S61" s="50"/>
      <c r="T61" s="50"/>
      <c r="U61" s="50"/>
      <c r="V61" s="51"/>
      <c r="W61" s="51"/>
      <c r="X61" s="50"/>
      <c r="Y61" s="50"/>
    </row>
    <row r="62" spans="1:25" ht="13.5">
      <c r="A62" s="59"/>
      <c r="B62" s="58"/>
      <c r="C62" s="57"/>
      <c r="D62" s="55"/>
      <c r="E62" s="55"/>
      <c r="F62" s="53"/>
      <c r="G62" s="54"/>
      <c r="H62" s="53"/>
      <c r="I62" s="52"/>
      <c r="J62" s="50"/>
      <c r="K62" s="50"/>
      <c r="L62" s="50"/>
      <c r="M62" s="50"/>
      <c r="N62" s="50"/>
      <c r="O62" s="50"/>
      <c r="P62" s="51"/>
      <c r="Q62" s="51"/>
      <c r="R62" s="51"/>
      <c r="S62" s="50"/>
      <c r="T62" s="50"/>
      <c r="U62" s="50"/>
      <c r="V62" s="51"/>
      <c r="W62" s="51"/>
      <c r="X62" s="50"/>
      <c r="Y62" s="50"/>
    </row>
    <row r="63" spans="1:25" ht="13.5">
      <c r="A63" s="59"/>
      <c r="B63" s="58"/>
      <c r="C63" s="57"/>
      <c r="D63" s="55"/>
      <c r="E63" s="55"/>
      <c r="F63" s="53"/>
      <c r="G63" s="54"/>
      <c r="H63" s="53"/>
      <c r="I63" s="52"/>
      <c r="J63" s="50"/>
      <c r="K63" s="50"/>
      <c r="L63" s="50"/>
      <c r="M63" s="50"/>
      <c r="N63" s="50"/>
      <c r="O63" s="50"/>
      <c r="P63" s="51"/>
      <c r="Q63" s="51"/>
      <c r="R63" s="51"/>
      <c r="S63" s="50"/>
      <c r="T63" s="50"/>
      <c r="U63" s="50"/>
      <c r="V63" s="51"/>
      <c r="W63" s="51"/>
      <c r="X63" s="50"/>
      <c r="Y63" s="50"/>
    </row>
    <row r="64" spans="1:25" ht="13.5">
      <c r="A64" s="59"/>
      <c r="B64" s="58"/>
      <c r="C64" s="57"/>
      <c r="D64" s="55"/>
      <c r="E64" s="55"/>
      <c r="F64" s="53"/>
      <c r="G64" s="54"/>
      <c r="H64" s="53"/>
      <c r="I64" s="52"/>
      <c r="J64" s="50"/>
      <c r="K64" s="50"/>
      <c r="L64" s="50"/>
      <c r="M64" s="50"/>
      <c r="N64" s="50"/>
      <c r="O64" s="50"/>
      <c r="P64" s="51"/>
      <c r="Q64" s="51"/>
      <c r="R64" s="51"/>
      <c r="S64" s="50"/>
      <c r="T64" s="50"/>
      <c r="U64" s="50"/>
      <c r="V64" s="51"/>
      <c r="W64" s="51"/>
      <c r="X64" s="50"/>
      <c r="Y64" s="50"/>
    </row>
    <row r="65" spans="1:25" ht="13.5">
      <c r="A65" s="59"/>
      <c r="B65" s="58"/>
      <c r="C65" s="57"/>
      <c r="D65" s="55"/>
      <c r="E65" s="55"/>
      <c r="F65" s="53"/>
      <c r="G65" s="54"/>
      <c r="H65" s="53"/>
      <c r="I65" s="52"/>
      <c r="J65" s="50"/>
      <c r="K65" s="50"/>
      <c r="L65" s="50"/>
      <c r="M65" s="50"/>
      <c r="N65" s="50"/>
      <c r="O65" s="50"/>
      <c r="P65" s="51"/>
      <c r="Q65" s="51"/>
      <c r="R65" s="51"/>
      <c r="S65" s="50"/>
      <c r="T65" s="50"/>
      <c r="U65" s="50"/>
      <c r="V65" s="51"/>
      <c r="W65" s="51"/>
      <c r="X65" s="50"/>
      <c r="Y65" s="50"/>
    </row>
    <row r="66" spans="1:25" ht="13.5">
      <c r="A66" s="59"/>
      <c r="B66" s="58"/>
      <c r="C66" s="57"/>
      <c r="D66" s="55"/>
      <c r="E66" s="55"/>
      <c r="F66" s="53"/>
      <c r="G66" s="54"/>
      <c r="H66" s="53"/>
      <c r="I66" s="52"/>
      <c r="J66" s="50"/>
      <c r="K66" s="50"/>
      <c r="L66" s="50"/>
      <c r="M66" s="50"/>
      <c r="N66" s="50"/>
      <c r="O66" s="50"/>
      <c r="P66" s="51"/>
      <c r="Q66" s="51"/>
      <c r="R66" s="51"/>
      <c r="S66" s="50"/>
      <c r="T66" s="50"/>
      <c r="U66" s="50"/>
      <c r="V66" s="51"/>
      <c r="W66" s="51"/>
      <c r="X66" s="50"/>
      <c r="Y66" s="50"/>
    </row>
    <row r="67" spans="1:25" ht="13.5">
      <c r="A67" s="59"/>
      <c r="B67" s="58"/>
      <c r="C67" s="57"/>
      <c r="D67" s="55"/>
      <c r="E67" s="55"/>
      <c r="F67" s="53"/>
      <c r="G67" s="54"/>
      <c r="H67" s="53"/>
      <c r="I67" s="52"/>
      <c r="J67" s="50"/>
      <c r="K67" s="50"/>
      <c r="L67" s="50"/>
      <c r="M67" s="50"/>
      <c r="N67" s="50"/>
      <c r="O67" s="50"/>
      <c r="P67" s="51"/>
      <c r="Q67" s="51"/>
      <c r="R67" s="51"/>
      <c r="S67" s="50"/>
      <c r="T67" s="50"/>
      <c r="U67" s="50"/>
      <c r="V67" s="51"/>
      <c r="W67" s="51"/>
      <c r="X67" s="50"/>
      <c r="Y67" s="50"/>
    </row>
    <row r="68" spans="1:25" ht="13.5">
      <c r="A68" s="59"/>
      <c r="B68" s="58"/>
      <c r="C68" s="57"/>
      <c r="D68" s="55" t="str">
        <f>IF(C68&gt;0,CONCATENATE((VLOOKUP($C68,[1]Inscription!$A$12:$G$211,3,FALSE)),"   ",(VLOOKUP($C68,[1]Inscription!$A$12:$G$211,4,FALSE)))," ")</f>
        <v xml:space="preserve"> </v>
      </c>
      <c r="E68" s="55"/>
      <c r="F68" s="53" t="str">
        <f>IF(C68&gt;0,(VLOOKUP($C68,[1]Inscription!$A$12:$G$211,5,FALSE))," ")</f>
        <v xml:space="preserve"> </v>
      </c>
      <c r="G68" s="54" t="str">
        <f>IF(C68&gt;0,(VLOOKUP($C68,[1]Inscription!$A$12:$G$211,7,FALSE))," ")</f>
        <v xml:space="preserve"> </v>
      </c>
      <c r="H68" s="53" t="str">
        <f>LEFT(IF(C68&gt;0,(VLOOKUP($C68,[1]Inscription!$A$12:$G$211,6,FALSE))," "),8)</f>
        <v xml:space="preserve"> </v>
      </c>
      <c r="I68" s="52"/>
      <c r="J68" s="50" t="str">
        <f>IF(COUNTIF($F$4:$F68,$F68)&lt;2,$F68," ")</f>
        <v xml:space="preserve"> </v>
      </c>
      <c r="K68" s="50">
        <f>IF(J68=F68,A68,"")</f>
        <v>0</v>
      </c>
      <c r="L68" s="50">
        <f>IF(J68=F68,I68,"")</f>
        <v>0</v>
      </c>
      <c r="M68" s="50" t="str">
        <f>IF(COUNTIF($F$4:$F68,$F68)&lt;3,$F68," ")</f>
        <v xml:space="preserve"> </v>
      </c>
      <c r="N68" s="50">
        <f>IF(M68=$F68,$A68,"")</f>
        <v>0</v>
      </c>
      <c r="O68" s="50">
        <f>IF(M68=$F68,$I68,"")</f>
        <v>0</v>
      </c>
      <c r="P68" s="51" t="str">
        <f>IF(M68=J68,"",M68)</f>
        <v/>
      </c>
      <c r="Q68" s="51">
        <f>IF(P68=$F68,$A68,1000)</f>
        <v>1000</v>
      </c>
      <c r="R68" s="51">
        <f>IF(P68=$F68,$I68,1000)</f>
        <v>1000</v>
      </c>
      <c r="S68" s="50" t="str">
        <f>IF(COUNTIF($F$4:$F68,J68)&lt;4,$F68," ")</f>
        <v xml:space="preserve"> </v>
      </c>
      <c r="T68" s="50">
        <f>IF(S68=$F68,$A68,"")</f>
        <v>0</v>
      </c>
      <c r="U68" s="50">
        <f>IF(S68=$F68,$I68,"")</f>
        <v>0</v>
      </c>
      <c r="V68" s="51" t="str">
        <f>IF(S68=J68,"",S68)</f>
        <v/>
      </c>
      <c r="W68" s="51" t="str">
        <f>IF(V68=P68,"",S68)</f>
        <v/>
      </c>
      <c r="X68" s="50" t="str">
        <f>IF(W68=$F68,$A68,"")</f>
        <v/>
      </c>
      <c r="Y68" s="50" t="str">
        <f>IF(W68=$F68,$I68,"")</f>
        <v/>
      </c>
    </row>
    <row r="69" spans="1:25" ht="13.5">
      <c r="A69" s="59"/>
      <c r="B69" s="58"/>
      <c r="C69" s="57"/>
      <c r="D69" s="55" t="str">
        <f>IF(C69&gt;0,CONCATENATE((VLOOKUP($C69,[1]Inscription!$A$12:$G$211,3,FALSE)),"   ",(VLOOKUP($C69,[1]Inscription!$A$12:$G$211,4,FALSE)))," ")</f>
        <v xml:space="preserve"> </v>
      </c>
      <c r="E69" s="55"/>
      <c r="F69" s="53" t="str">
        <f>IF(C69&gt;0,(VLOOKUP($C69,[1]Inscription!$A$12:$G$211,5,FALSE))," ")</f>
        <v xml:space="preserve"> </v>
      </c>
      <c r="G69" s="54" t="str">
        <f>IF(C69&gt;0,(VLOOKUP($C69,[1]Inscription!$A$12:$G$211,7,FALSE))," ")</f>
        <v xml:space="preserve"> </v>
      </c>
      <c r="H69" s="53" t="str">
        <f>LEFT(IF(C69&gt;0,(VLOOKUP($C69,[1]Inscription!$A$12:$G$211,6,FALSE))," "),8)</f>
        <v xml:space="preserve"> </v>
      </c>
      <c r="I69" s="52">
        <f>I68</f>
        <v>0</v>
      </c>
      <c r="J69" s="50" t="str">
        <f>IF(COUNTIF($F$4:$F69,$F69)&lt;2,$F69," ")</f>
        <v xml:space="preserve"> </v>
      </c>
      <c r="K69" s="50">
        <f>IF(J69=F69,A69,"")</f>
        <v>0</v>
      </c>
      <c r="L69" s="50">
        <f>IF(J69=F69,I69,"")</f>
        <v>0</v>
      </c>
      <c r="M69" s="50" t="str">
        <f>IF(COUNTIF($F$4:$F69,$F69)&lt;3,$F69," ")</f>
        <v xml:space="preserve"> </v>
      </c>
      <c r="N69" s="50">
        <f>IF(M69=$F69,$A69,"")</f>
        <v>0</v>
      </c>
      <c r="O69" s="50">
        <f>IF(M69=$F69,$I69,"")</f>
        <v>0</v>
      </c>
      <c r="P69" s="51" t="str">
        <f>IF(M69=J69,"",M69)</f>
        <v/>
      </c>
      <c r="Q69" s="51">
        <f>IF(P69=$F69,$A69,1000)</f>
        <v>1000</v>
      </c>
      <c r="R69" s="51">
        <f>IF(P69=$F69,$I69,1000)</f>
        <v>1000</v>
      </c>
      <c r="S69" s="50" t="str">
        <f>IF(COUNTIF($F$4:$F69,J69)&lt;4,$F69," ")</f>
        <v xml:space="preserve"> </v>
      </c>
      <c r="T69" s="50">
        <f>IF(S69=$F69,$A69,"")</f>
        <v>0</v>
      </c>
      <c r="U69" s="50">
        <f>IF(S69=$F69,$I69,"")</f>
        <v>0</v>
      </c>
      <c r="V69" s="51" t="str">
        <f>IF(S69=J69,"",S69)</f>
        <v/>
      </c>
      <c r="W69" s="51" t="str">
        <f>IF(V69=P69,"",S69)</f>
        <v/>
      </c>
      <c r="X69" s="50" t="str">
        <f>IF(W69=$F69,$A69,"")</f>
        <v/>
      </c>
      <c r="Y69" s="50" t="str">
        <f>IF(W69=$F69,$I69,"")</f>
        <v/>
      </c>
    </row>
    <row r="70" spans="1:25" ht="13.5">
      <c r="A70" s="59"/>
      <c r="B70" s="58"/>
      <c r="C70" s="57"/>
      <c r="D70" s="55" t="str">
        <f>IF(C70&gt;0,CONCATENATE((VLOOKUP($C70,[1]Inscription!$A$12:$G$211,3,FALSE)),"   ",(VLOOKUP($C70,[1]Inscription!$A$12:$G$211,4,FALSE)))," ")</f>
        <v xml:space="preserve"> </v>
      </c>
      <c r="E70" s="55"/>
      <c r="F70" s="53" t="str">
        <f>IF(C70&gt;0,(VLOOKUP($C70,[1]Inscription!$A$12:$G$211,5,FALSE))," ")</f>
        <v xml:space="preserve"> </v>
      </c>
      <c r="G70" s="54" t="str">
        <f>IF(C70&gt;0,(VLOOKUP($C70,[1]Inscription!$A$12:$G$211,7,FALSE))," ")</f>
        <v xml:space="preserve"> </v>
      </c>
      <c r="H70" s="53" t="str">
        <f>LEFT(IF(C70&gt;0,(VLOOKUP($C70,[1]Inscription!$A$12:$G$211,6,FALSE))," "),8)</f>
        <v xml:space="preserve"> </v>
      </c>
      <c r="I70" s="52">
        <f>I69</f>
        <v>0</v>
      </c>
      <c r="J70" s="50" t="str">
        <f>IF(COUNTIF($F$4:$F70,$F70)&lt;2,$F70," ")</f>
        <v xml:space="preserve"> </v>
      </c>
      <c r="K70" s="50">
        <f>IF(J70=F70,A70,"")</f>
        <v>0</v>
      </c>
      <c r="L70" s="50">
        <f>IF(J70=F70,I70,"")</f>
        <v>0</v>
      </c>
      <c r="M70" s="50" t="str">
        <f>IF(COUNTIF($F$4:$F70,$F70)&lt;3,$F70," ")</f>
        <v xml:space="preserve"> </v>
      </c>
      <c r="N70" s="50">
        <f>IF(M70=$F70,$A70,"")</f>
        <v>0</v>
      </c>
      <c r="O70" s="50">
        <f>IF(M70=$F70,$I70,"")</f>
        <v>0</v>
      </c>
      <c r="P70" s="51" t="str">
        <f>IF(M70=J70,"",M70)</f>
        <v/>
      </c>
      <c r="Q70" s="51">
        <f>IF(P70=$F70,$A70,1000)</f>
        <v>1000</v>
      </c>
      <c r="R70" s="51">
        <f>IF(P70=$F70,$I70,1000)</f>
        <v>1000</v>
      </c>
      <c r="S70" s="50" t="str">
        <f>IF(COUNTIF($F$4:$F70,J70)&lt;4,$F70," ")</f>
        <v xml:space="preserve"> </v>
      </c>
      <c r="T70" s="50">
        <f>IF(S70=$F70,$A70,"")</f>
        <v>0</v>
      </c>
      <c r="U70" s="50">
        <f>IF(S70=$F70,$I70,"")</f>
        <v>0</v>
      </c>
      <c r="V70" s="51" t="str">
        <f>IF(S70=J70,"",S70)</f>
        <v/>
      </c>
      <c r="W70" s="51" t="str">
        <f>IF(V70=P70,"",S70)</f>
        <v/>
      </c>
      <c r="X70" s="50" t="str">
        <f>IF(W70=$F70,$A70,"")</f>
        <v/>
      </c>
      <c r="Y70" s="50" t="str">
        <f>IF(W70=$F70,$I70,"")</f>
        <v/>
      </c>
    </row>
    <row r="71" spans="1:25" ht="13.5">
      <c r="A71" s="59"/>
      <c r="B71" s="58"/>
      <c r="C71" s="57"/>
      <c r="D71" s="56" t="s">
        <v>15</v>
      </c>
      <c r="E71" s="55"/>
      <c r="F71" s="53" t="str">
        <f>IF(C71&gt;0,(VLOOKUP($C71,[1]Inscription!$A$12:$G$211,5,FALSE))," ")</f>
        <v xml:space="preserve"> </v>
      </c>
      <c r="G71" s="54" t="str">
        <f>IF(C71&gt;0,(VLOOKUP($C71,[1]Inscription!$A$12:$G$211,7,FALSE))," ")</f>
        <v xml:space="preserve"> </v>
      </c>
      <c r="H71" s="53" t="str">
        <f>LEFT(IF(C71&gt;0,(VLOOKUP($C71,[1]Inscription!$A$12:$G$211,6,FALSE))," "),8)</f>
        <v xml:space="preserve"> </v>
      </c>
      <c r="I71" s="52">
        <f>I70</f>
        <v>0</v>
      </c>
      <c r="J71" s="50" t="str">
        <f>IF(COUNTIF($F$4:$F71,$F71)&lt;2,$F71," ")</f>
        <v xml:space="preserve"> </v>
      </c>
      <c r="K71" s="50">
        <f>IF(J71=F71,A71,"")</f>
        <v>0</v>
      </c>
      <c r="L71" s="50">
        <f>IF(J71=F71,I71,"")</f>
        <v>0</v>
      </c>
      <c r="M71" s="50" t="str">
        <f>IF(COUNTIF($F$4:$F71,$F71)&lt;3,$F71," ")</f>
        <v xml:space="preserve"> </v>
      </c>
      <c r="N71" s="50">
        <f>IF(M71=$F71,$A71,"")</f>
        <v>0</v>
      </c>
      <c r="O71" s="50">
        <f>IF(M71=$F71,$I71,"")</f>
        <v>0</v>
      </c>
      <c r="P71" s="51" t="str">
        <f>IF(M71=J71,"",M71)</f>
        <v/>
      </c>
      <c r="Q71" s="51">
        <f>IF(P71=$F71,$A71,1000)</f>
        <v>1000</v>
      </c>
      <c r="R71" s="51">
        <f>IF(P71=$F71,$I71,1000)</f>
        <v>1000</v>
      </c>
      <c r="S71" s="50" t="str">
        <f>IF(COUNTIF($F$4:$F71,J71)&lt;4,$F71," ")</f>
        <v xml:space="preserve"> </v>
      </c>
      <c r="T71" s="50">
        <f>IF(S71=$F71,$A71,"")</f>
        <v>0</v>
      </c>
      <c r="U71" s="50">
        <f>IF(S71=$F71,$I71,"")</f>
        <v>0</v>
      </c>
      <c r="V71" s="51" t="str">
        <f>IF(S71=J71,"",S71)</f>
        <v/>
      </c>
      <c r="W71" s="51" t="str">
        <f>IF(V71=P71,"",S71)</f>
        <v/>
      </c>
      <c r="X71" s="50" t="str">
        <f>IF(W71=$F71,$A71,"")</f>
        <v/>
      </c>
      <c r="Y71" s="50" t="str">
        <f>IF(W71=$F71,$I71,"")</f>
        <v/>
      </c>
    </row>
    <row r="72" spans="1:25" ht="13.5">
      <c r="A72" s="59"/>
      <c r="B72" s="58"/>
      <c r="C72" s="57"/>
      <c r="D72" s="56"/>
      <c r="E72" s="55"/>
      <c r="F72" s="53"/>
      <c r="G72" s="54"/>
      <c r="H72" s="53"/>
      <c r="I72" s="52"/>
      <c r="J72" s="50"/>
      <c r="K72" s="50"/>
      <c r="L72" s="50"/>
      <c r="M72" s="50"/>
      <c r="N72" s="50"/>
      <c r="O72" s="50"/>
      <c r="P72" s="51"/>
      <c r="Q72" s="51"/>
      <c r="R72" s="51"/>
      <c r="S72" s="50"/>
      <c r="T72" s="50"/>
      <c r="U72" s="50"/>
      <c r="V72" s="51"/>
      <c r="W72" s="51"/>
      <c r="X72" s="50"/>
      <c r="Y72" s="50"/>
    </row>
    <row r="73" spans="1:25" ht="13.5">
      <c r="A73" s="48"/>
      <c r="B73" s="47"/>
      <c r="C73" s="49">
        <v>1</v>
      </c>
      <c r="D73" s="45" t="str">
        <f>IF(C73&gt;0,CONCATENATE((VLOOKUP($C73,[1]Inscription!$A$12:$G$211,3,FALSE)),"   ",(VLOOKUP($C73,[1]Inscription!$A$12:$G$211,4,FALSE)))," ")</f>
        <v>JAMMET   Damien</v>
      </c>
      <c r="E73" s="44"/>
      <c r="F73" s="42" t="str">
        <f>IF(C73&gt;0,(VLOOKUP($C73,[1]Inscription!$A$12:$G$211,5,FALSE))," ")</f>
        <v>A.C.RILHAC RANCON 2</v>
      </c>
      <c r="G73" s="43" t="str">
        <f>IF(C73&gt;0,(VLOOKUP($C73,[1]Inscription!$A$12:$G$211,7,FALSE))," ")</f>
        <v>1487031034</v>
      </c>
      <c r="H73" s="42" t="str">
        <f>LEFT(IF(C73&gt;0,(VLOOKUP($C73,[1]Inscription!$A$12:$G$211,6,FALSE))," "),8)</f>
        <v>3ème Cat</v>
      </c>
      <c r="I73" s="41">
        <f>I70</f>
        <v>0</v>
      </c>
      <c r="J73" s="50" t="str">
        <f>IF(COUNTIF($F$4:$F73,$F73)&lt;2,$F73," ")</f>
        <v xml:space="preserve"> </v>
      </c>
      <c r="K73" s="50" t="str">
        <f>IF(J73=F73,A73,"")</f>
        <v/>
      </c>
      <c r="L73" s="50" t="str">
        <f>IF(J73=F73,I73,"")</f>
        <v/>
      </c>
      <c r="M73" s="50" t="str">
        <f>IF(COUNTIF($F$4:$F73,$F73)&lt;3,$F73," ")</f>
        <v>A.C.RILHAC RANCON 2</v>
      </c>
      <c r="N73" s="50">
        <f>IF(M73=$F73,$A73,"")</f>
        <v>0</v>
      </c>
      <c r="O73" s="50">
        <f>IF(M73=$F73,$I73,"")</f>
        <v>0</v>
      </c>
      <c r="P73" s="51" t="str">
        <f>IF(M73=J73,"",M73)</f>
        <v>A.C.RILHAC RANCON 2</v>
      </c>
      <c r="Q73" s="51">
        <f>IF(P73=$F73,$A73,1000)</f>
        <v>0</v>
      </c>
      <c r="R73" s="51">
        <f>IF(P73=$F73,$I73,1000)</f>
        <v>0</v>
      </c>
      <c r="S73" s="50" t="str">
        <f>IF(COUNTIF($F$4:$F73,J73)&lt;4,$F73," ")</f>
        <v xml:space="preserve"> </v>
      </c>
      <c r="T73" s="50" t="str">
        <f>IF(S73=$F73,$A73,"")</f>
        <v/>
      </c>
      <c r="U73" s="50" t="str">
        <f>IF(S73=$F73,$I73,"")</f>
        <v/>
      </c>
      <c r="V73" s="51" t="str">
        <f>IF(S73=J73,"",S73)</f>
        <v/>
      </c>
      <c r="W73" s="51" t="str">
        <f>IF(V73=P73,"",S73)</f>
        <v xml:space="preserve"> </v>
      </c>
      <c r="X73" s="50" t="str">
        <f>IF(W73=$F73,$A73,"")</f>
        <v/>
      </c>
      <c r="Y73" s="50" t="str">
        <f>IF(W73=$F73,$I73,"")</f>
        <v/>
      </c>
    </row>
    <row r="74" spans="1:25" ht="13.5">
      <c r="A74" s="48"/>
      <c r="B74" s="47"/>
      <c r="C74" s="49">
        <v>4</v>
      </c>
      <c r="D74" s="45" t="str">
        <f>IF(C74&gt;0,CONCATENATE((VLOOKUP($C74,[1]Inscription!$A$12:$G$211,3,FALSE)),"   ",(VLOOKUP($C74,[1]Inscription!$A$12:$G$211,4,FALSE)))," ")</f>
        <v>RIVET   Jean vincent</v>
      </c>
      <c r="E74" s="44"/>
      <c r="F74" s="42" t="str">
        <f>IF(C74&gt;0,(VLOOKUP($C74,[1]Inscription!$A$12:$G$211,5,FALSE))," ")</f>
        <v>A.C.RILHAC RANCON 2</v>
      </c>
      <c r="G74" s="43" t="str">
        <f>IF(C74&gt;0,(VLOOKUP($C74,[1]Inscription!$A$12:$G$211,7,FALSE))," ")</f>
        <v>1487010119</v>
      </c>
      <c r="H74" s="42" t="str">
        <f>LEFT(IF(C74&gt;0,(VLOOKUP($C74,[1]Inscription!$A$12:$G$211,6,FALSE))," "),8)</f>
        <v>3ème Cat</v>
      </c>
      <c r="I74" s="41">
        <f>I71</f>
        <v>0</v>
      </c>
      <c r="J74" s="50"/>
      <c r="K74" s="50"/>
      <c r="L74" s="50"/>
      <c r="M74" s="50"/>
      <c r="N74" s="50"/>
      <c r="O74" s="50"/>
      <c r="P74" s="51"/>
      <c r="Q74" s="51"/>
      <c r="R74" s="51"/>
      <c r="S74" s="50"/>
      <c r="T74" s="50"/>
      <c r="U74" s="50"/>
      <c r="V74" s="51"/>
      <c r="W74" s="51"/>
      <c r="X74" s="50"/>
      <c r="Y74" s="50"/>
    </row>
    <row r="75" spans="1:25" ht="13.5">
      <c r="A75" s="48"/>
      <c r="B75" s="47"/>
      <c r="C75" s="49">
        <v>5</v>
      </c>
      <c r="D75" s="45" t="str">
        <f>IF(C75&gt;0,CONCATENATE((VLOOKUP($C75,[1]Inscription!$A$12:$G$211,3,FALSE)),"   ",(VLOOKUP($C75,[1]Inscription!$A$12:$G$211,4,FALSE)))," ")</f>
        <v>PREVOT   Nicolas</v>
      </c>
      <c r="E75" s="44"/>
      <c r="F75" s="42" t="str">
        <f>IF(C75&gt;0,(VLOOKUP($C75,[1]Inscription!$A$12:$G$211,5,FALSE))," ")</f>
        <v>A.C.RILHAC RANCON 2</v>
      </c>
      <c r="G75" s="43" t="str">
        <f>IF(C75&gt;0,(VLOOKUP($C75,[1]Inscription!$A$12:$G$211,7,FALSE))," ")</f>
        <v>1487003029</v>
      </c>
      <c r="H75" s="42" t="str">
        <f>LEFT(IF(C75&gt;0,(VLOOKUP($C75,[1]Inscription!$A$12:$G$211,6,FALSE))," "),8)</f>
        <v>Pass`Cyc</v>
      </c>
      <c r="I75" s="41">
        <f>I73</f>
        <v>0</v>
      </c>
      <c r="J75" s="39" t="str">
        <f>IF(COUNTIF($F$4:$F75,$F75)&lt;2,$F75," ")</f>
        <v xml:space="preserve"> </v>
      </c>
      <c r="K75" s="39" t="str">
        <f>IF(J75=F75,A75,"")</f>
        <v/>
      </c>
      <c r="L75" s="39" t="str">
        <f>IF(J75=F75,I75,"")</f>
        <v/>
      </c>
      <c r="M75" s="39" t="str">
        <f>IF(COUNTIF($F$4:$F75,$F75)&lt;3,$F75," ")</f>
        <v xml:space="preserve"> </v>
      </c>
      <c r="N75" s="39" t="str">
        <f>IF(M75=$F75,$A75,"")</f>
        <v/>
      </c>
      <c r="O75" s="39" t="str">
        <f>IF(M75=$F75,$I75,"")</f>
        <v/>
      </c>
      <c r="P75" s="40" t="str">
        <f>IF(M75=J75,"",M75)</f>
        <v/>
      </c>
      <c r="Q75" s="40">
        <f>IF(P75=$F75,$A75,1000)</f>
        <v>1000</v>
      </c>
      <c r="R75" s="40">
        <f>IF(P75=$F75,$I75,1000)</f>
        <v>1000</v>
      </c>
      <c r="S75" s="39" t="str">
        <f>IF(COUNTIF($F$4:$F75,J75)&lt;4,$F75," ")</f>
        <v xml:space="preserve"> </v>
      </c>
      <c r="T75" s="39" t="str">
        <f>IF(S75=$F75,$A75,"")</f>
        <v/>
      </c>
      <c r="U75" s="39" t="str">
        <f>IF(S75=$F75,$I75,"")</f>
        <v/>
      </c>
      <c r="V75" s="40" t="str">
        <f>IF(S75=J75,"",S75)</f>
        <v/>
      </c>
      <c r="W75" s="40" t="str">
        <f>IF(V75=P75,"",S75)</f>
        <v/>
      </c>
      <c r="X75" s="39" t="str">
        <f>IF(W75=$F75,$A75,"")</f>
        <v/>
      </c>
      <c r="Y75" s="39" t="str">
        <f>IF(W75=$F75,$I75,"")</f>
        <v/>
      </c>
    </row>
    <row r="76" spans="1:25" ht="13.5">
      <c r="A76" s="48"/>
      <c r="B76" s="47"/>
      <c r="C76" s="49">
        <v>6</v>
      </c>
      <c r="D76" s="45" t="str">
        <f>IF(C76&gt;0,CONCATENATE((VLOOKUP($C76,[1]Inscription!$A$12:$G$211,3,FALSE)),"   ",(VLOOKUP($C76,[1]Inscription!$A$12:$G$211,4,FALSE)))," ")</f>
        <v>BOYER   Maxime</v>
      </c>
      <c r="E76" s="44"/>
      <c r="F76" s="42" t="str">
        <f>IF(C76&gt;0,(VLOOKUP($C76,[1]Inscription!$A$12:$G$211,5,FALSE))," ")</f>
        <v>U.V.LIMOUSINE 2</v>
      </c>
      <c r="G76" s="43" t="str">
        <f>IF(C76&gt;0,(VLOOKUP($C76,[1]Inscription!$A$12:$G$211,7,FALSE))," ")</f>
        <v>1487006020</v>
      </c>
      <c r="H76" s="42" t="str">
        <f>LEFT(IF(C76&gt;0,(VLOOKUP($C76,[1]Inscription!$A$12:$G$211,6,FALSE))," "),8)</f>
        <v>3ème Cat</v>
      </c>
      <c r="I76" s="41">
        <f>I75</f>
        <v>0</v>
      </c>
      <c r="J76" s="39" t="str">
        <f>IF(COUNTIF($F$4:$F76,$F76)&lt;2,$F76," ")</f>
        <v xml:space="preserve"> </v>
      </c>
      <c r="K76" s="39" t="str">
        <f>IF(J76=F76,A76,"")</f>
        <v/>
      </c>
      <c r="L76" s="39" t="str">
        <f>IF(J76=F76,I76,"")</f>
        <v/>
      </c>
      <c r="M76" s="39" t="str">
        <f>IF(COUNTIF($F$4:$F76,$F76)&lt;3,$F76," ")</f>
        <v xml:space="preserve"> </v>
      </c>
      <c r="N76" s="39" t="str">
        <f>IF(M76=$F76,$A76,"")</f>
        <v/>
      </c>
      <c r="O76" s="39" t="str">
        <f>IF(M76=$F76,$I76,"")</f>
        <v/>
      </c>
      <c r="P76" s="40" t="str">
        <f>IF(M76=J76,"",M76)</f>
        <v/>
      </c>
      <c r="Q76" s="40">
        <f>IF(P76=$F76,$A76,1000)</f>
        <v>1000</v>
      </c>
      <c r="R76" s="40">
        <f>IF(P76=$F76,$I76,1000)</f>
        <v>1000</v>
      </c>
      <c r="S76" s="39" t="str">
        <f>IF(COUNTIF($F$4:$F76,J76)&lt;4,$F76," ")</f>
        <v xml:space="preserve"> </v>
      </c>
      <c r="T76" s="39" t="str">
        <f>IF(S76=$F76,$A76,"")</f>
        <v/>
      </c>
      <c r="U76" s="39" t="str">
        <f>IF(S76=$F76,$I76,"")</f>
        <v/>
      </c>
      <c r="V76" s="40" t="str">
        <f>IF(S76=J76,"",S76)</f>
        <v/>
      </c>
      <c r="W76" s="40" t="str">
        <f>IF(V76=P76,"",S76)</f>
        <v/>
      </c>
      <c r="X76" s="39" t="str">
        <f>IF(W76=$F76,$A76,"")</f>
        <v/>
      </c>
      <c r="Y76" s="39" t="str">
        <f>IF(W76=$F76,$I76,"")</f>
        <v/>
      </c>
    </row>
    <row r="77" spans="1:25" ht="13.5">
      <c r="A77" s="48"/>
      <c r="B77" s="47"/>
      <c r="C77" s="49">
        <v>7</v>
      </c>
      <c r="D77" s="45" t="str">
        <f>IF(C77&gt;0,CONCATENATE((VLOOKUP($C77,[1]Inscription!$A$12:$G$211,3,FALSE)),"   ",(VLOOKUP($C77,[1]Inscription!$A$12:$G$211,4,FALSE)))," ")</f>
        <v>DELUCHE   Christophe</v>
      </c>
      <c r="E77" s="44"/>
      <c r="F77" s="42" t="str">
        <f>IF(C77&gt;0,(VLOOKUP($C77,[1]Inscription!$A$12:$G$211,5,FALSE))," ")</f>
        <v>U.V.LIMOUSINE 2</v>
      </c>
      <c r="G77" s="43" t="str">
        <f>IF(C77&gt;0,(VLOOKUP($C77,[1]Inscription!$A$12:$G$211,7,FALSE))," ")</f>
        <v>1487006098</v>
      </c>
      <c r="H77" s="42" t="str">
        <f>LEFT(IF(C77&gt;0,(VLOOKUP($C77,[1]Inscription!$A$12:$G$211,6,FALSE))," "),8)</f>
        <v>Pass'Cyc</v>
      </c>
      <c r="I77" s="41">
        <f>I76</f>
        <v>0</v>
      </c>
      <c r="J77" s="39" t="str">
        <f>IF(COUNTIF($F$4:$F77,$F77)&lt;2,$F77," ")</f>
        <v xml:space="preserve"> </v>
      </c>
      <c r="K77" s="39" t="str">
        <f>IF(J77=F77,A77,"")</f>
        <v/>
      </c>
      <c r="L77" s="39" t="str">
        <f>IF(J77=F77,I77,"")</f>
        <v/>
      </c>
      <c r="M77" s="39" t="str">
        <f>IF(COUNTIF($F$4:$F77,$F77)&lt;3,$F77," ")</f>
        <v xml:space="preserve"> </v>
      </c>
      <c r="N77" s="39" t="str">
        <f>IF(M77=$F77,$A77,"")</f>
        <v/>
      </c>
      <c r="O77" s="39" t="str">
        <f>IF(M77=$F77,$I77,"")</f>
        <v/>
      </c>
      <c r="P77" s="40" t="str">
        <f>IF(M77=J77,"",M77)</f>
        <v/>
      </c>
      <c r="Q77" s="40">
        <f>IF(P77=$F77,$A77,1000)</f>
        <v>1000</v>
      </c>
      <c r="R77" s="40">
        <f>IF(P77=$F77,$I77,1000)</f>
        <v>1000</v>
      </c>
      <c r="S77" s="39" t="str">
        <f>IF(COUNTIF($F$4:$F77,J77)&lt;4,$F77," ")</f>
        <v xml:space="preserve"> </v>
      </c>
      <c r="T77" s="39" t="str">
        <f>IF(S77=$F77,$A77,"")</f>
        <v/>
      </c>
      <c r="U77" s="39" t="str">
        <f>IF(S77=$F77,$I77,"")</f>
        <v/>
      </c>
      <c r="V77" s="40" t="str">
        <f>IF(S77=J77,"",S77)</f>
        <v/>
      </c>
      <c r="W77" s="40" t="str">
        <f>IF(V77=P77,"",S77)</f>
        <v/>
      </c>
      <c r="X77" s="39" t="str">
        <f>IF(W77=$F77,$A77,"")</f>
        <v/>
      </c>
      <c r="Y77" s="39" t="str">
        <f>IF(W77=$F77,$I77,"")</f>
        <v/>
      </c>
    </row>
    <row r="78" spans="1:25" ht="13.5">
      <c r="A78" s="48"/>
      <c r="B78" s="47"/>
      <c r="C78" s="49">
        <v>16</v>
      </c>
      <c r="D78" s="45" t="str">
        <f>IF(C78&gt;0,CONCATENATE((VLOOKUP($C78,[1]Inscription!$A$12:$G$211,3,FALSE)),"   ",(VLOOKUP($C78,[1]Inscription!$A$12:$G$211,4,FALSE)))," ")</f>
        <v>FILLEUL   Paul</v>
      </c>
      <c r="E78" s="44"/>
      <c r="F78" s="42" t="str">
        <f>IF(C78&gt;0,(VLOOKUP($C78,[1]Inscription!$A$12:$G$211,5,FALSE))," ")</f>
        <v>CD 19 2</v>
      </c>
      <c r="G78" s="43" t="str">
        <f>IF(C78&gt;0,(VLOOKUP($C78,[1]Inscription!$A$12:$G$211,7,FALSE))," ")</f>
        <v>1487019022</v>
      </c>
      <c r="H78" s="42" t="str">
        <f>LEFT(IF(C78&gt;0,(VLOOKUP($C78,[1]Inscription!$A$12:$G$211,6,FALSE))," "),8)</f>
        <v>Junior</v>
      </c>
      <c r="I78" s="41">
        <f>I77</f>
        <v>0</v>
      </c>
      <c r="J78" s="39" t="str">
        <f>IF(COUNTIF($F$4:$F78,$F78)&lt;2,$F78," ")</f>
        <v xml:space="preserve"> </v>
      </c>
      <c r="K78" s="39" t="str">
        <f>IF(J78=F78,A78,"")</f>
        <v/>
      </c>
      <c r="L78" s="39" t="str">
        <f>IF(J78=F78,I78,"")</f>
        <v/>
      </c>
      <c r="M78" s="39" t="str">
        <f>IF(COUNTIF($F$4:$F78,$F78)&lt;3,$F78," ")</f>
        <v>CD 19 2</v>
      </c>
      <c r="N78" s="39">
        <f>IF(M78=$F78,$A78,"")</f>
        <v>0</v>
      </c>
      <c r="O78" s="39">
        <f>IF(M78=$F78,$I78,"")</f>
        <v>0</v>
      </c>
      <c r="P78" s="40" t="str">
        <f>IF(M78=J78,"",M78)</f>
        <v>CD 19 2</v>
      </c>
      <c r="Q78" s="40">
        <f>IF(P78=$F78,$A78,1000)</f>
        <v>0</v>
      </c>
      <c r="R78" s="40">
        <f>IF(P78=$F78,$I78,1000)</f>
        <v>0</v>
      </c>
      <c r="S78" s="39" t="str">
        <f>IF(COUNTIF($F$4:$F78,J78)&lt;4,$F78," ")</f>
        <v xml:space="preserve"> </v>
      </c>
      <c r="T78" s="39" t="str">
        <f>IF(S78=$F78,$A78,"")</f>
        <v/>
      </c>
      <c r="U78" s="39" t="str">
        <f>IF(S78=$F78,$I78,"")</f>
        <v/>
      </c>
      <c r="V78" s="40" t="str">
        <f>IF(S78=J78,"",S78)</f>
        <v/>
      </c>
      <c r="W78" s="40" t="str">
        <f>IF(V78=P78,"",S78)</f>
        <v xml:space="preserve"> </v>
      </c>
      <c r="X78" s="39" t="str">
        <f>IF(W78=$F78,$A78,"")</f>
        <v/>
      </c>
      <c r="Y78" s="39" t="str">
        <f>IF(W78=$F78,$I78,"")</f>
        <v/>
      </c>
    </row>
    <row r="79" spans="1:25" ht="13.5">
      <c r="A79" s="48"/>
      <c r="B79" s="47"/>
      <c r="C79" s="49">
        <v>17</v>
      </c>
      <c r="D79" s="45" t="str">
        <f>IF(C79&gt;0,CONCATENATE((VLOOKUP($C79,[1]Inscription!$A$12:$G$211,3,FALSE)),"   ",(VLOOKUP($C79,[1]Inscription!$A$12:$G$211,4,FALSE)))," ")</f>
        <v>PELLETIER   Loïc</v>
      </c>
      <c r="E79" s="44"/>
      <c r="F79" s="42" t="str">
        <f>IF(C79&gt;0,(VLOOKUP($C79,[1]Inscription!$A$12:$G$211,5,FALSE))," ")</f>
        <v>CD 19 2</v>
      </c>
      <c r="G79" s="43" t="str">
        <f>IF(C79&gt;0,(VLOOKUP($C79,[1]Inscription!$A$12:$G$211,7,FALSE))," ")</f>
        <v>1419011123</v>
      </c>
      <c r="H79" s="42" t="str">
        <f>LEFT(IF(C79&gt;0,(VLOOKUP($C79,[1]Inscription!$A$12:$G$211,6,FALSE))," "),8)</f>
        <v>3ème Cat</v>
      </c>
      <c r="I79" s="41">
        <f>I78</f>
        <v>0</v>
      </c>
      <c r="J79" s="39" t="str">
        <f>IF(COUNTIF($F$4:$F79,$F79)&lt;2,$F79," ")</f>
        <v xml:space="preserve"> </v>
      </c>
      <c r="K79" s="39" t="str">
        <f>IF(J79=F79,A79,"")</f>
        <v/>
      </c>
      <c r="L79" s="39" t="str">
        <f>IF(J79=F79,I79,"")</f>
        <v/>
      </c>
      <c r="M79" s="39" t="str">
        <f>IF(COUNTIF($F$4:$F79,$F79)&lt;3,$F79," ")</f>
        <v xml:space="preserve"> </v>
      </c>
      <c r="N79" s="39" t="str">
        <f>IF(M79=$F79,$A79,"")</f>
        <v/>
      </c>
      <c r="O79" s="39" t="str">
        <f>IF(M79=$F79,$I79,"")</f>
        <v/>
      </c>
      <c r="P79" s="40" t="str">
        <f>IF(M79=J79,"",M79)</f>
        <v/>
      </c>
      <c r="Q79" s="40">
        <f>IF(P79=$F79,$A79,1000)</f>
        <v>1000</v>
      </c>
      <c r="R79" s="40">
        <f>IF(P79=$F79,$I79,1000)</f>
        <v>1000</v>
      </c>
      <c r="S79" s="39" t="str">
        <f>IF(COUNTIF($F$4:$F79,J79)&lt;4,$F79," ")</f>
        <v xml:space="preserve"> </v>
      </c>
      <c r="T79" s="39" t="str">
        <f>IF(S79=$F79,$A79,"")</f>
        <v/>
      </c>
      <c r="U79" s="39" t="str">
        <f>IF(S79=$F79,$I79,"")</f>
        <v/>
      </c>
      <c r="V79" s="40" t="str">
        <f>IF(S79=J79,"",S79)</f>
        <v/>
      </c>
      <c r="W79" s="40" t="str">
        <f>IF(V79=P79,"",S79)</f>
        <v/>
      </c>
      <c r="X79" s="39" t="str">
        <f>IF(W79=$F79,$A79,"")</f>
        <v/>
      </c>
      <c r="Y79" s="39" t="str">
        <f>IF(W79=$F79,$I79,"")</f>
        <v/>
      </c>
    </row>
    <row r="80" spans="1:25" ht="13.5">
      <c r="A80" s="48"/>
      <c r="B80" s="47"/>
      <c r="C80" s="49">
        <v>18</v>
      </c>
      <c r="D80" s="45" t="str">
        <f>IF(C80&gt;0,CONCATENATE((VLOOKUP($C80,[1]Inscription!$A$12:$G$211,3,FALSE)),"   ",(VLOOKUP($C80,[1]Inscription!$A$12:$G$211,4,FALSE)))," ")</f>
        <v>DALIER   Quentin</v>
      </c>
      <c r="E80" s="44"/>
      <c r="F80" s="42" t="str">
        <f>IF(C80&gt;0,(VLOOKUP($C80,[1]Inscription!$A$12:$G$211,5,FALSE))," ")</f>
        <v>CD 19 2</v>
      </c>
      <c r="G80" s="43" t="str">
        <f>IF(C80&gt;0,(VLOOKUP($C80,[1]Inscription!$A$12:$G$211,7,FALSE))," ")</f>
        <v>1419012129</v>
      </c>
      <c r="H80" s="42" t="str">
        <f>LEFT(IF(C80&gt;0,(VLOOKUP($C80,[1]Inscription!$A$12:$G$211,6,FALSE))," "),8)</f>
        <v>Junior</v>
      </c>
      <c r="I80" s="41">
        <f>I79</f>
        <v>0</v>
      </c>
      <c r="J80" s="39" t="str">
        <f>IF(COUNTIF($F$4:$F80,$F80)&lt;2,$F80," ")</f>
        <v xml:space="preserve"> </v>
      </c>
      <c r="K80" s="39" t="str">
        <f>IF(J80=F80,A80,"")</f>
        <v/>
      </c>
      <c r="L80" s="39" t="str">
        <f>IF(J80=F80,I80,"")</f>
        <v/>
      </c>
      <c r="M80" s="39" t="str">
        <f>IF(COUNTIF($F$4:$F80,$F80)&lt;3,$F80," ")</f>
        <v xml:space="preserve"> </v>
      </c>
      <c r="N80" s="39" t="str">
        <f>IF(M80=$F80,$A80,"")</f>
        <v/>
      </c>
      <c r="O80" s="39" t="str">
        <f>IF(M80=$F80,$I80,"")</f>
        <v/>
      </c>
      <c r="P80" s="40" t="str">
        <f>IF(M80=J80,"",M80)</f>
        <v/>
      </c>
      <c r="Q80" s="40">
        <f>IF(P80=$F80,$A80,1000)</f>
        <v>1000</v>
      </c>
      <c r="R80" s="40">
        <f>IF(P80=$F80,$I80,1000)</f>
        <v>1000</v>
      </c>
      <c r="S80" s="39" t="str">
        <f>IF(COUNTIF($F$4:$F80,J80)&lt;4,$F80," ")</f>
        <v xml:space="preserve"> </v>
      </c>
      <c r="T80" s="39" t="str">
        <f>IF(S80=$F80,$A80,"")</f>
        <v/>
      </c>
      <c r="U80" s="39" t="str">
        <f>IF(S80=$F80,$I80,"")</f>
        <v/>
      </c>
      <c r="V80" s="40" t="str">
        <f>IF(S80=J80,"",S80)</f>
        <v/>
      </c>
      <c r="W80" s="40" t="str">
        <f>IF(V80=P80,"",S80)</f>
        <v/>
      </c>
      <c r="X80" s="39" t="str">
        <f>IF(W80=$F80,$A80,"")</f>
        <v/>
      </c>
      <c r="Y80" s="39" t="str">
        <f>IF(W80=$F80,$I80,"")</f>
        <v/>
      </c>
    </row>
    <row r="81" spans="1:25" ht="13.5">
      <c r="A81" s="48"/>
      <c r="B81" s="47"/>
      <c r="C81" s="49">
        <v>20</v>
      </c>
      <c r="D81" s="45" t="str">
        <f>IF(C81&gt;0,CONCATENATE((VLOOKUP($C81,[1]Inscription!$A$12:$G$211,3,FALSE)),"   ",(VLOOKUP($C81,[1]Inscription!$A$12:$G$211,4,FALSE)))," ")</f>
        <v>COSSE   Pierre</v>
      </c>
      <c r="E81" s="44"/>
      <c r="F81" s="42" t="str">
        <f>IF(C81&gt;0,(VLOOKUP($C81,[1]Inscription!$A$12:$G$211,5,FALSE))," ")</f>
        <v>CD 19 2</v>
      </c>
      <c r="G81" s="43" t="str">
        <f>IF(C81&gt;0,(VLOOKUP($C81,[1]Inscription!$A$12:$G$211,7,FALSE))," ")</f>
        <v>1419022042</v>
      </c>
      <c r="H81" s="42" t="str">
        <f>LEFT(IF(C81&gt;0,(VLOOKUP($C81,[1]Inscription!$A$12:$G$211,6,FALSE))," "),8)</f>
        <v>Junior</v>
      </c>
      <c r="I81" s="41">
        <f>I80</f>
        <v>0</v>
      </c>
      <c r="J81" s="39" t="str">
        <f>IF(COUNTIF($F$4:$F81,$F81)&lt;2,$F81," ")</f>
        <v xml:space="preserve"> </v>
      </c>
      <c r="K81" s="39" t="str">
        <f>IF(J81=F81,A81,"")</f>
        <v/>
      </c>
      <c r="L81" s="39" t="str">
        <f>IF(J81=F81,I81,"")</f>
        <v/>
      </c>
      <c r="M81" s="39" t="str">
        <f>IF(COUNTIF($F$4:$F81,$F81)&lt;3,$F81," ")</f>
        <v xml:space="preserve"> </v>
      </c>
      <c r="N81" s="39" t="str">
        <f>IF(M81=$F81,$A81,"")</f>
        <v/>
      </c>
      <c r="O81" s="39" t="str">
        <f>IF(M81=$F81,$I81,"")</f>
        <v/>
      </c>
      <c r="P81" s="40" t="str">
        <f>IF(M81=J81,"",M81)</f>
        <v/>
      </c>
      <c r="Q81" s="40">
        <f>IF(P81=$F81,$A81,1000)</f>
        <v>1000</v>
      </c>
      <c r="R81" s="40">
        <f>IF(P81=$F81,$I81,1000)</f>
        <v>1000</v>
      </c>
      <c r="S81" s="39" t="str">
        <f>IF(COUNTIF($F$4:$F81,J81)&lt;4,$F81," ")</f>
        <v xml:space="preserve"> </v>
      </c>
      <c r="T81" s="39" t="str">
        <f>IF(S81=$F81,$A81,"")</f>
        <v/>
      </c>
      <c r="U81" s="39" t="str">
        <f>IF(S81=$F81,$I81,"")</f>
        <v/>
      </c>
      <c r="V81" s="40" t="str">
        <f>IF(S81=J81,"",S81)</f>
        <v/>
      </c>
      <c r="W81" s="40" t="str">
        <f>IF(V81=P81,"",S81)</f>
        <v/>
      </c>
      <c r="X81" s="39" t="str">
        <f>IF(W81=$F81,$A81,"")</f>
        <v/>
      </c>
      <c r="Y81" s="39" t="str">
        <f>IF(W81=$F81,$I81,"")</f>
        <v/>
      </c>
    </row>
    <row r="82" spans="1:25" ht="13.5">
      <c r="A82" s="48"/>
      <c r="B82" s="47"/>
      <c r="C82" s="49">
        <v>21</v>
      </c>
      <c r="D82" s="45" t="str">
        <f>IF(C82&gt;0,CONCATENATE((VLOOKUP($C82,[1]Inscription!$A$12:$G$211,3,FALSE)),"   ",(VLOOKUP($C82,[1]Inscription!$A$12:$G$211,4,FALSE)))," ")</f>
        <v>PRADEL   Pierre</v>
      </c>
      <c r="E82" s="44"/>
      <c r="F82" s="42" t="str">
        <f>IF(C82&gt;0,(VLOOKUP($C82,[1]Inscription!$A$12:$G$211,5,FALSE))," ")</f>
        <v>V.C.TULLISTE 2</v>
      </c>
      <c r="G82" s="43" t="str">
        <f>IF(C82&gt;0,(VLOOKUP($C82,[1]Inscription!$A$12:$G$211,7,FALSE))," ")</f>
        <v>1419016022</v>
      </c>
      <c r="H82" s="42" t="str">
        <f>LEFT(IF(C82&gt;0,(VLOOKUP($C82,[1]Inscription!$A$12:$G$211,6,FALSE))," "),8)</f>
        <v>2ème Cat</v>
      </c>
      <c r="I82" s="41">
        <f>I81</f>
        <v>0</v>
      </c>
      <c r="J82" s="39" t="str">
        <f>IF(COUNTIF($F$4:$F82,$F82)&lt;2,$F82," ")</f>
        <v xml:space="preserve"> </v>
      </c>
      <c r="K82" s="39" t="str">
        <f>IF(J82=F82,A82,"")</f>
        <v/>
      </c>
      <c r="L82" s="39" t="str">
        <f>IF(J82=F82,I82,"")</f>
        <v/>
      </c>
      <c r="M82" s="39" t="str">
        <f>IF(COUNTIF($F$4:$F82,$F82)&lt;3,$F82," ")</f>
        <v>V.C.TULLISTE 2</v>
      </c>
      <c r="N82" s="39">
        <f>IF(M82=$F82,$A82,"")</f>
        <v>0</v>
      </c>
      <c r="O82" s="39">
        <f>IF(M82=$F82,$I82,"")</f>
        <v>0</v>
      </c>
      <c r="P82" s="40" t="str">
        <f>IF(M82=J82,"",M82)</f>
        <v>V.C.TULLISTE 2</v>
      </c>
      <c r="Q82" s="40">
        <f>IF(P82=$F82,$A82,1000)</f>
        <v>0</v>
      </c>
      <c r="R82" s="40">
        <f>IF(P82=$F82,$I82,1000)</f>
        <v>0</v>
      </c>
      <c r="S82" s="39" t="str">
        <f>IF(COUNTIF($F$4:$F82,J82)&lt;4,$F82," ")</f>
        <v xml:space="preserve"> </v>
      </c>
      <c r="T82" s="39" t="str">
        <f>IF(S82=$F82,$A82,"")</f>
        <v/>
      </c>
      <c r="U82" s="39" t="str">
        <f>IF(S82=$F82,$I82,"")</f>
        <v/>
      </c>
      <c r="V82" s="40" t="str">
        <f>IF(S82=J82,"",S82)</f>
        <v/>
      </c>
      <c r="W82" s="40" t="str">
        <f>IF(V82=P82,"",S82)</f>
        <v xml:space="preserve"> </v>
      </c>
      <c r="X82" s="39" t="str">
        <f>IF(W82=$F82,$A82,"")</f>
        <v/>
      </c>
      <c r="Y82" s="39" t="str">
        <f>IF(W82=$F82,$I82,"")</f>
        <v/>
      </c>
    </row>
    <row r="83" spans="1:25" ht="13.5">
      <c r="A83" s="48"/>
      <c r="B83" s="47"/>
      <c r="C83" s="49">
        <v>22</v>
      </c>
      <c r="D83" s="45" t="str">
        <f>IF(C83&gt;0,CONCATENATE((VLOOKUP($C83,[1]Inscription!$A$12:$G$211,3,FALSE)),"   ",(VLOOKUP($C83,[1]Inscription!$A$12:$G$211,4,FALSE)))," ")</f>
        <v>SIMOES   Alexis</v>
      </c>
      <c r="E83" s="44"/>
      <c r="F83" s="42" t="str">
        <f>IF(C83&gt;0,(VLOOKUP($C83,[1]Inscription!$A$12:$G$211,5,FALSE))," ")</f>
        <v>V.C.TULLISTE 2</v>
      </c>
      <c r="G83" s="43" t="str">
        <f>IF(C83&gt;0,(VLOOKUP($C83,[1]Inscription!$A$12:$G$211,7,FALSE))," ")</f>
        <v>1419016012</v>
      </c>
      <c r="H83" s="42" t="str">
        <f>LEFT(IF(C83&gt;0,(VLOOKUP($C83,[1]Inscription!$A$12:$G$211,6,FALSE))," "),8)</f>
        <v>3ème Cat</v>
      </c>
      <c r="I83" s="41">
        <f>I82</f>
        <v>0</v>
      </c>
      <c r="J83" s="39" t="str">
        <f>IF(COUNTIF($F$4:$F83,$F83)&lt;2,$F83," ")</f>
        <v xml:space="preserve"> </v>
      </c>
      <c r="K83" s="39" t="str">
        <f>IF(J83=F83,A83,"")</f>
        <v/>
      </c>
      <c r="L83" s="39" t="str">
        <f>IF(J83=F83,I83,"")</f>
        <v/>
      </c>
      <c r="M83" s="39" t="str">
        <f>IF(COUNTIF($F$4:$F83,$F83)&lt;3,$F83," ")</f>
        <v xml:space="preserve"> </v>
      </c>
      <c r="N83" s="39" t="str">
        <f>IF(M83=$F83,$A83,"")</f>
        <v/>
      </c>
      <c r="O83" s="39" t="str">
        <f>IF(M83=$F83,$I83,"")</f>
        <v/>
      </c>
      <c r="P83" s="40" t="str">
        <f>IF(M83=J83,"",M83)</f>
        <v/>
      </c>
      <c r="Q83" s="40">
        <f>IF(P83=$F83,$A83,1000)</f>
        <v>1000</v>
      </c>
      <c r="R83" s="40">
        <f>IF(P83=$F83,$I83,1000)</f>
        <v>1000</v>
      </c>
      <c r="S83" s="39" t="str">
        <f>IF(COUNTIF($F$4:$F83,J83)&lt;4,$F83," ")</f>
        <v xml:space="preserve"> </v>
      </c>
      <c r="T83" s="39" t="str">
        <f>IF(S83=$F83,$A83,"")</f>
        <v/>
      </c>
      <c r="U83" s="39" t="str">
        <f>IF(S83=$F83,$I83,"")</f>
        <v/>
      </c>
      <c r="V83" s="40" t="str">
        <f>IF(S83=J83,"",S83)</f>
        <v/>
      </c>
      <c r="W83" s="40" t="str">
        <f>IF(V83=P83,"",S83)</f>
        <v/>
      </c>
      <c r="X83" s="39" t="str">
        <f>IF(W83=$F83,$A83,"")</f>
        <v/>
      </c>
      <c r="Y83" s="39" t="str">
        <f>IF(W83=$F83,$I83,"")</f>
        <v/>
      </c>
    </row>
    <row r="84" spans="1:25" ht="13.5">
      <c r="A84" s="48"/>
      <c r="B84" s="47"/>
      <c r="C84" s="49">
        <v>23</v>
      </c>
      <c r="D84" s="45" t="str">
        <f>IF(C84&gt;0,CONCATENATE((VLOOKUP($C84,[1]Inscription!$A$12:$G$211,3,FALSE)),"   ",(VLOOKUP($C84,[1]Inscription!$A$12:$G$211,4,FALSE)))," ")</f>
        <v>DA COSTA   Tony</v>
      </c>
      <c r="E84" s="44"/>
      <c r="F84" s="42" t="str">
        <f>IF(C84&gt;0,(VLOOKUP($C84,[1]Inscription!$A$12:$G$211,5,FALSE))," ")</f>
        <v>V.C.TULLISTE 2</v>
      </c>
      <c r="G84" s="43" t="str">
        <f>IF(C84&gt;0,(VLOOKUP($C84,[1]Inscription!$A$12:$G$211,7,FALSE))," ")</f>
        <v>1419016003</v>
      </c>
      <c r="H84" s="42" t="str">
        <f>LEFT(IF(C84&gt;0,(VLOOKUP($C84,[1]Inscription!$A$12:$G$211,6,FALSE))," "),8)</f>
        <v>Pass'Cyc</v>
      </c>
      <c r="I84" s="41">
        <f>I83</f>
        <v>0</v>
      </c>
      <c r="J84" s="39" t="str">
        <f>IF(COUNTIF($F$4:$F84,$F84)&lt;2,$F84," ")</f>
        <v xml:space="preserve"> </v>
      </c>
      <c r="K84" s="39" t="str">
        <f>IF(J84=F84,A84,"")</f>
        <v/>
      </c>
      <c r="L84" s="39" t="str">
        <f>IF(J84=F84,I84,"")</f>
        <v/>
      </c>
      <c r="M84" s="39" t="str">
        <f>IF(COUNTIF($F$4:$F84,$F84)&lt;3,$F84," ")</f>
        <v xml:space="preserve"> </v>
      </c>
      <c r="N84" s="39" t="str">
        <f>IF(M84=$F84,$A84,"")</f>
        <v/>
      </c>
      <c r="O84" s="39" t="str">
        <f>IF(M84=$F84,$I84,"")</f>
        <v/>
      </c>
      <c r="P84" s="40" t="str">
        <f>IF(M84=J84,"",M84)</f>
        <v/>
      </c>
      <c r="Q84" s="40">
        <f>IF(P84=$F84,$A84,1000)</f>
        <v>1000</v>
      </c>
      <c r="R84" s="40">
        <f>IF(P84=$F84,$I84,1000)</f>
        <v>1000</v>
      </c>
      <c r="S84" s="39" t="str">
        <f>IF(COUNTIF($F$4:$F84,J84)&lt;4,$F84," ")</f>
        <v xml:space="preserve"> </v>
      </c>
      <c r="T84" s="39" t="str">
        <f>IF(S84=$F84,$A84,"")</f>
        <v/>
      </c>
      <c r="U84" s="39" t="str">
        <f>IF(S84=$F84,$I84,"")</f>
        <v/>
      </c>
      <c r="V84" s="40" t="str">
        <f>IF(S84=J84,"",S84)</f>
        <v/>
      </c>
      <c r="W84" s="40" t="str">
        <f>IF(V84=P84,"",S84)</f>
        <v/>
      </c>
      <c r="X84" s="39" t="str">
        <f>IF(W84=$F84,$A84,"")</f>
        <v/>
      </c>
      <c r="Y84" s="39" t="str">
        <f>IF(W84=$F84,$I84,"")</f>
        <v/>
      </c>
    </row>
    <row r="85" spans="1:25" ht="13.5">
      <c r="A85" s="48"/>
      <c r="B85" s="47"/>
      <c r="C85" s="49">
        <v>25</v>
      </c>
      <c r="D85" s="45" t="str">
        <f>IF(C85&gt;0,CONCATENATE((VLOOKUP($C85,[1]Inscription!$A$12:$G$211,3,FALSE)),"   ",(VLOOKUP($C85,[1]Inscription!$A$12:$G$211,4,FALSE)))," ")</f>
        <v>CYPRIEN   Benjamin</v>
      </c>
      <c r="E85" s="44"/>
      <c r="F85" s="42" t="str">
        <f>IF(C85&gt;0,(VLOOKUP($C85,[1]Inscription!$A$12:$G$211,5,FALSE))," ")</f>
        <v>V.C.TULLISTE 2</v>
      </c>
      <c r="G85" s="43" t="str">
        <f>IF(C85&gt;0,(VLOOKUP($C85,[1]Inscription!$A$12:$G$211,7,FALSE))," ")</f>
        <v>1419016028</v>
      </c>
      <c r="H85" s="42" t="str">
        <f>LEFT(IF(C85&gt;0,(VLOOKUP($C85,[1]Inscription!$A$12:$G$211,6,FALSE))," "),8)</f>
        <v>Pass'Cyc</v>
      </c>
      <c r="I85" s="41">
        <f>I84</f>
        <v>0</v>
      </c>
      <c r="J85" s="39" t="str">
        <f>IF(COUNTIF($F$4:$F85,$F85)&lt;2,$F85," ")</f>
        <v xml:space="preserve"> </v>
      </c>
      <c r="K85" s="39" t="str">
        <f>IF(J85=F85,A85,"")</f>
        <v/>
      </c>
      <c r="L85" s="39" t="str">
        <f>IF(J85=F85,I85,"")</f>
        <v/>
      </c>
      <c r="M85" s="39" t="str">
        <f>IF(COUNTIF($F$4:$F85,$F85)&lt;3,$F85," ")</f>
        <v xml:space="preserve"> </v>
      </c>
      <c r="N85" s="39" t="str">
        <f>IF(M85=$F85,$A85,"")</f>
        <v/>
      </c>
      <c r="O85" s="39" t="str">
        <f>IF(M85=$F85,$I85,"")</f>
        <v/>
      </c>
      <c r="P85" s="40" t="str">
        <f>IF(M85=J85,"",M85)</f>
        <v/>
      </c>
      <c r="Q85" s="40">
        <f>IF(P85=$F85,$A85,1000)</f>
        <v>1000</v>
      </c>
      <c r="R85" s="40">
        <f>IF(P85=$F85,$I85,1000)</f>
        <v>1000</v>
      </c>
      <c r="S85" s="39" t="str">
        <f>IF(COUNTIF($F$4:$F85,J85)&lt;4,$F85," ")</f>
        <v xml:space="preserve"> </v>
      </c>
      <c r="T85" s="39" t="str">
        <f>IF(S85=$F85,$A85,"")</f>
        <v/>
      </c>
      <c r="U85" s="39" t="str">
        <f>IF(S85=$F85,$I85,"")</f>
        <v/>
      </c>
      <c r="V85" s="40" t="str">
        <f>IF(S85=J85,"",S85)</f>
        <v/>
      </c>
      <c r="W85" s="40" t="str">
        <f>IF(V85=P85,"",S85)</f>
        <v/>
      </c>
      <c r="X85" s="39" t="str">
        <f>IF(W85=$F85,$A85,"")</f>
        <v/>
      </c>
      <c r="Y85" s="39" t="str">
        <f>IF(W85=$F85,$I85,"")</f>
        <v/>
      </c>
    </row>
    <row r="86" spans="1:25" ht="13.5">
      <c r="A86" s="48"/>
      <c r="B86" s="47"/>
      <c r="C86" s="46">
        <v>30</v>
      </c>
      <c r="D86" s="45" t="str">
        <f>IF(C86&gt;0,CONCATENATE((VLOOKUP($C86,[1]Inscription!$A$12:$G$211,3,FALSE)),"   ",(VLOOKUP($C86,[1]Inscription!$A$12:$G$211,4,FALSE)))," ")</f>
        <v>PETIT   Baptiste</v>
      </c>
      <c r="E86" s="44"/>
      <c r="F86" s="42" t="str">
        <f>IF(C86&gt;0,(VLOOKUP($C86,[1]Inscription!$A$12:$G$211,5,FALSE))," ")</f>
        <v>E-C-FELLETIN-USSEL-CRE-COR 2</v>
      </c>
      <c r="G86" s="43" t="str">
        <f>IF(C86&gt;0,(VLOOKUP($C86,[1]Inscription!$A$12:$G$211,7,FALSE))," ")</f>
        <v>1423001052</v>
      </c>
      <c r="H86" s="42" t="str">
        <f>LEFT(IF(C86&gt;0,(VLOOKUP($C86,[1]Inscription!$A$12:$G$211,6,FALSE))," "),8)</f>
        <v>Pass`Cyc</v>
      </c>
      <c r="I86" s="41">
        <f>I85</f>
        <v>0</v>
      </c>
      <c r="J86" s="39" t="str">
        <f>IF(COUNTIF($F$4:$F86,$F86)&lt;2,$F86," ")</f>
        <v xml:space="preserve"> </v>
      </c>
      <c r="K86" s="39" t="str">
        <f>IF(J86=F86,A86,"")</f>
        <v/>
      </c>
      <c r="L86" s="39" t="str">
        <f>IF(J86=F86,I86,"")</f>
        <v/>
      </c>
      <c r="M86" s="39" t="str">
        <f>IF(COUNTIF($F$4:$F86,$F86)&lt;3,$F86," ")</f>
        <v xml:space="preserve"> </v>
      </c>
      <c r="N86" s="39" t="str">
        <f>IF(M86=$F86,$A86,"")</f>
        <v/>
      </c>
      <c r="O86" s="39" t="str">
        <f>IF(M86=$F86,$I86,"")</f>
        <v/>
      </c>
      <c r="P86" s="40" t="str">
        <f>IF(M86=J86,"",M86)</f>
        <v/>
      </c>
      <c r="Q86" s="40">
        <f>IF(P86=$F86,$A86,1000)</f>
        <v>1000</v>
      </c>
      <c r="R86" s="40">
        <f>IF(P86=$F86,$I86,1000)</f>
        <v>1000</v>
      </c>
      <c r="S86" s="39" t="str">
        <f>IF(COUNTIF($F$4:$F86,J86)&lt;4,$F86," ")</f>
        <v xml:space="preserve"> </v>
      </c>
      <c r="T86" s="39" t="str">
        <f>IF(S86=$F86,$A86,"")</f>
        <v/>
      </c>
      <c r="U86" s="39" t="str">
        <f>IF(S86=$F86,$I86,"")</f>
        <v/>
      </c>
      <c r="V86" s="40" t="str">
        <f>IF(S86=J86,"",S86)</f>
        <v/>
      </c>
      <c r="W86" s="40" t="str">
        <f>IF(V86=P86,"",S86)</f>
        <v/>
      </c>
      <c r="X86" s="39" t="str">
        <f>IF(W86=$F86,$A86,"")</f>
        <v/>
      </c>
      <c r="Y86" s="39" t="str">
        <f>IF(W86=$F86,$I86,"")</f>
        <v/>
      </c>
    </row>
    <row r="87" spans="1:25" ht="13.5">
      <c r="A87" s="48"/>
      <c r="B87" s="47"/>
      <c r="C87" s="46">
        <v>31</v>
      </c>
      <c r="D87" s="45" t="str">
        <f>IF(C87&gt;0,CONCATENATE((VLOOKUP($C87,[1]Inscription!$A$12:$G$211,3,FALSE)),"   ",(VLOOKUP($C87,[1]Inscription!$A$12:$G$211,4,FALSE)))," ")</f>
        <v>LUREAU   Fabien</v>
      </c>
      <c r="E87" s="44"/>
      <c r="F87" s="42" t="str">
        <f>IF(C87&gt;0,(VLOOKUP($C87,[1]Inscription!$A$12:$G$211,5,FALSE))," ")</f>
        <v>U.C.CONDAT</v>
      </c>
      <c r="G87" s="43" t="str">
        <f>IF(C87&gt;0,(VLOOKUP($C87,[1]Inscription!$A$12:$G$211,7,FALSE))," ")</f>
        <v>1487039131</v>
      </c>
      <c r="H87" s="42" t="str">
        <f>LEFT(IF(C87&gt;0,(VLOOKUP($C87,[1]Inscription!$A$12:$G$211,6,FALSE))," "),8)</f>
        <v>3ème Cat</v>
      </c>
      <c r="I87" s="41">
        <f>I86</f>
        <v>0</v>
      </c>
      <c r="J87" s="39" t="str">
        <f>IF(COUNTIF($F$4:$F87,$F87)&lt;2,$F87," ")</f>
        <v xml:space="preserve"> </v>
      </c>
      <c r="K87" s="39" t="str">
        <f>IF(J87=F87,A87,"")</f>
        <v/>
      </c>
      <c r="L87" s="39" t="str">
        <f>IF(J87=F87,I87,"")</f>
        <v/>
      </c>
      <c r="M87" s="39" t="str">
        <f>IF(COUNTIF($F$4:$F87,$F87)&lt;3,$F87," ")</f>
        <v xml:space="preserve"> </v>
      </c>
      <c r="N87" s="39" t="str">
        <f>IF(M87=$F87,$A87,"")</f>
        <v/>
      </c>
      <c r="O87" s="39" t="str">
        <f>IF(M87=$F87,$I87,"")</f>
        <v/>
      </c>
      <c r="P87" s="40" t="str">
        <f>IF(M87=J87,"",M87)</f>
        <v/>
      </c>
      <c r="Q87" s="40">
        <f>IF(P87=$F87,$A87,1000)</f>
        <v>1000</v>
      </c>
      <c r="R87" s="40">
        <f>IF(P87=$F87,$I87,1000)</f>
        <v>1000</v>
      </c>
      <c r="S87" s="39" t="str">
        <f>IF(COUNTIF($F$4:$F87,J87)&lt;4,$F87," ")</f>
        <v xml:space="preserve"> </v>
      </c>
      <c r="T87" s="39" t="str">
        <f>IF(S87=$F87,$A87,"")</f>
        <v/>
      </c>
      <c r="U87" s="39" t="str">
        <f>IF(S87=$F87,$I87,"")</f>
        <v/>
      </c>
      <c r="V87" s="40" t="str">
        <f>IF(S87=J87,"",S87)</f>
        <v/>
      </c>
      <c r="W87" s="40" t="str">
        <f>IF(V87=P87,"",S87)</f>
        <v/>
      </c>
      <c r="X87" s="39" t="str">
        <f>IF(W87=$F87,$A87,"")</f>
        <v/>
      </c>
      <c r="Y87" s="39" t="str">
        <f>IF(W87=$F87,$I87,"")</f>
        <v/>
      </c>
    </row>
    <row r="88" spans="1:25" ht="13.5">
      <c r="A88" s="48"/>
      <c r="B88" s="47"/>
      <c r="C88" s="46">
        <v>41</v>
      </c>
      <c r="D88" s="45" t="str">
        <f>IF(C88&gt;0,CONCATENATE((VLOOKUP($C88,[1]Inscription!$A$12:$G$211,3,FALSE)),"   ",(VLOOKUP($C88,[1]Inscription!$A$12:$G$211,4,FALSE)))," ")</f>
        <v>LEROSEY   Mehdi</v>
      </c>
      <c r="E88" s="44"/>
      <c r="F88" s="42" t="str">
        <f>IF(C88&gt;0,(VLOOKUP($C88,[1]Inscription!$A$12:$G$211,5,FALSE))," ")</f>
        <v>CD 23</v>
      </c>
      <c r="G88" s="43" t="str">
        <f>IF(C88&gt;0,(VLOOKUP($C88,[1]Inscription!$A$12:$G$211,7,FALSE))," ")</f>
        <v>1423029167</v>
      </c>
      <c r="H88" s="42" t="str">
        <f>LEFT(IF(C88&gt;0,(VLOOKUP($C88,[1]Inscription!$A$12:$G$211,6,FALSE))," "),8)</f>
        <v>3ème Cat</v>
      </c>
      <c r="I88" s="41">
        <f>I87</f>
        <v>0</v>
      </c>
      <c r="J88" s="39" t="str">
        <f>IF(COUNTIF($F$4:$F88,$F88)&lt;2,$F88," ")</f>
        <v xml:space="preserve"> </v>
      </c>
      <c r="K88" s="39" t="str">
        <f>IF(J88=F88,A88,"")</f>
        <v/>
      </c>
      <c r="L88" s="39" t="str">
        <f>IF(J88=F88,I88,"")</f>
        <v/>
      </c>
      <c r="M88" s="39" t="str">
        <f>IF(COUNTIF($F$4:$F88,$F88)&lt;3,$F88," ")</f>
        <v xml:space="preserve"> </v>
      </c>
      <c r="N88" s="39" t="str">
        <f>IF(M88=$F88,$A88,"")</f>
        <v/>
      </c>
      <c r="O88" s="39" t="str">
        <f>IF(M88=$F88,$I88,"")</f>
        <v/>
      </c>
      <c r="P88" s="40" t="str">
        <f>IF(M88=J88,"",M88)</f>
        <v/>
      </c>
      <c r="Q88" s="40">
        <f>IF(P88=$F88,$A88,1000)</f>
        <v>1000</v>
      </c>
      <c r="R88" s="40">
        <f>IF(P88=$F88,$I88,1000)</f>
        <v>1000</v>
      </c>
      <c r="S88" s="39" t="str">
        <f>IF(COUNTIF($F$4:$F88,J88)&lt;4,$F88," ")</f>
        <v xml:space="preserve"> </v>
      </c>
      <c r="T88" s="39" t="str">
        <f>IF(S88=$F88,$A88,"")</f>
        <v/>
      </c>
      <c r="U88" s="39" t="str">
        <f>IF(S88=$F88,$I88,"")</f>
        <v/>
      </c>
      <c r="V88" s="40" t="str">
        <f>IF(S88=J88,"",S88)</f>
        <v/>
      </c>
      <c r="W88" s="40" t="str">
        <f>IF(V88=P88,"",S88)</f>
        <v/>
      </c>
      <c r="X88" s="39" t="str">
        <f>IF(W88=$F88,$A88,"")</f>
        <v/>
      </c>
      <c r="Y88" s="39" t="str">
        <f>IF(W88=$F88,$I88,"")</f>
        <v/>
      </c>
    </row>
    <row r="89" spans="1:25" ht="13.5">
      <c r="A89" s="48"/>
      <c r="B89" s="47"/>
      <c r="C89" s="46">
        <v>56</v>
      </c>
      <c r="D89" s="45" t="str">
        <f>IF(C89&gt;0,CONCATENATE((VLOOKUP($C89,[1]Inscription!$A$12:$G$211,3,FALSE)),"   ",(VLOOKUP($C89,[1]Inscription!$A$12:$G$211,4,FALSE)))," ")</f>
        <v>BABORIER   Davy</v>
      </c>
      <c r="E89" s="44"/>
      <c r="F89" s="42" t="str">
        <f>IF(C89&gt;0,(VLOOKUP($C89,[1]Inscription!$A$12:$G$211,5,FALSE))," ")</f>
        <v>CD 19 1</v>
      </c>
      <c r="G89" s="43" t="str">
        <f>IF(C89&gt;0,(VLOOKUP($C89,[1]Inscription!$A$12:$G$211,7,FALSE))," ")</f>
        <v>1487038089</v>
      </c>
      <c r="H89" s="42" t="str">
        <f>LEFT(IF(C89&gt;0,(VLOOKUP($C89,[1]Inscription!$A$12:$G$211,6,FALSE))," "),8)</f>
        <v>3ème Cat</v>
      </c>
      <c r="I89" s="41">
        <f>I88</f>
        <v>0</v>
      </c>
      <c r="J89" s="39" t="str">
        <f>IF(COUNTIF($F$4:$F89,$F89)&lt;2,$F89," ")</f>
        <v xml:space="preserve"> </v>
      </c>
      <c r="K89" s="39" t="str">
        <f>IF(J89=F89,A89,"")</f>
        <v/>
      </c>
      <c r="L89" s="39" t="str">
        <f>IF(J89=F89,I89,"")</f>
        <v/>
      </c>
      <c r="M89" s="39" t="str">
        <f>IF(COUNTIF($F$4:$F89,$F89)&lt;3,$F89," ")</f>
        <v xml:space="preserve"> </v>
      </c>
      <c r="N89" s="39" t="str">
        <f>IF(M89=$F89,$A89,"")</f>
        <v/>
      </c>
      <c r="O89" s="39" t="str">
        <f>IF(M89=$F89,$I89,"")</f>
        <v/>
      </c>
      <c r="P89" s="40" t="str">
        <f>IF(M89=J89,"",M89)</f>
        <v/>
      </c>
      <c r="Q89" s="40">
        <f>IF(P89=$F89,$A89,1000)</f>
        <v>1000</v>
      </c>
      <c r="R89" s="40">
        <f>IF(P89=$F89,$I89,1000)</f>
        <v>1000</v>
      </c>
      <c r="S89" s="39" t="str">
        <f>IF(COUNTIF($F$4:$F89,J89)&lt;4,$F89," ")</f>
        <v xml:space="preserve"> </v>
      </c>
      <c r="T89" s="39" t="str">
        <f>IF(S89=$F89,$A89,"")</f>
        <v/>
      </c>
      <c r="U89" s="39" t="str">
        <f>IF(S89=$F89,$I89,"")</f>
        <v/>
      </c>
      <c r="V89" s="40" t="str">
        <f>IF(S89=J89,"",S89)</f>
        <v/>
      </c>
      <c r="W89" s="40" t="str">
        <f>IF(V89=P89,"",S89)</f>
        <v/>
      </c>
      <c r="X89" s="39" t="str">
        <f>IF(W89=$F89,$A89,"")</f>
        <v/>
      </c>
      <c r="Y89" s="39" t="str">
        <f>IF(W89=$F89,$I89,"")</f>
        <v/>
      </c>
    </row>
    <row r="90" spans="1:25" ht="13.5">
      <c r="A90" s="48"/>
      <c r="B90" s="47"/>
      <c r="C90" s="46">
        <v>60</v>
      </c>
      <c r="D90" s="45" t="str">
        <f>IF(C90&gt;0,CONCATENATE((VLOOKUP($C90,[1]Inscription!$A$12:$G$211,3,FALSE)),"   ",(VLOOKUP($C90,[1]Inscription!$A$12:$G$211,4,FALSE)))," ")</f>
        <v>DECUIGNIERE   Tony</v>
      </c>
      <c r="E90" s="44"/>
      <c r="F90" s="42" t="str">
        <f>IF(C90&gt;0,(VLOOKUP($C90,[1]Inscription!$A$12:$G$211,5,FALSE))," ")</f>
        <v>CD 19 1</v>
      </c>
      <c r="G90" s="43" t="str">
        <f>IF(C90&gt;0,(VLOOKUP($C90,[1]Inscription!$A$12:$G$211,7,FALSE))," ")</f>
        <v>1419022036</v>
      </c>
      <c r="H90" s="42" t="str">
        <f>LEFT(IF(C90&gt;0,(VLOOKUP($C90,[1]Inscription!$A$12:$G$211,6,FALSE))," "),8)</f>
        <v>Junior</v>
      </c>
      <c r="I90" s="41">
        <f>I89</f>
        <v>0</v>
      </c>
      <c r="J90" s="39" t="str">
        <f>IF(COUNTIF($F$4:$F90,$F90)&lt;2,$F90," ")</f>
        <v xml:space="preserve"> </v>
      </c>
      <c r="K90" s="39" t="str">
        <f>IF(J90=F90,A90,"")</f>
        <v/>
      </c>
      <c r="L90" s="39" t="str">
        <f>IF(J90=F90,I90,"")</f>
        <v/>
      </c>
      <c r="M90" s="39" t="str">
        <f>IF(COUNTIF($F$4:$F90,$F90)&lt;3,$F90," ")</f>
        <v xml:space="preserve"> </v>
      </c>
      <c r="N90" s="39" t="str">
        <f>IF(M90=$F90,$A90,"")</f>
        <v/>
      </c>
      <c r="O90" s="39" t="str">
        <f>IF(M90=$F90,$I90,"")</f>
        <v/>
      </c>
      <c r="P90" s="40" t="str">
        <f>IF(M90=J90,"",M90)</f>
        <v/>
      </c>
      <c r="Q90" s="40">
        <f>IF(P90=$F90,$A90,1000)</f>
        <v>1000</v>
      </c>
      <c r="R90" s="40">
        <f>IF(P90=$F90,$I90,1000)</f>
        <v>1000</v>
      </c>
      <c r="S90" s="39" t="str">
        <f>IF(COUNTIF($F$4:$F90,J90)&lt;4,$F90," ")</f>
        <v xml:space="preserve"> </v>
      </c>
      <c r="T90" s="39" t="str">
        <f>IF(S90=$F90,$A90,"")</f>
        <v/>
      </c>
      <c r="U90" s="39" t="str">
        <f>IF(S90=$F90,$I90,"")</f>
        <v/>
      </c>
      <c r="V90" s="40" t="str">
        <f>IF(S90=J90,"",S90)</f>
        <v/>
      </c>
      <c r="W90" s="40" t="str">
        <f>IF(V90=P90,"",S90)</f>
        <v/>
      </c>
      <c r="X90" s="39" t="str">
        <f>IF(W90=$F90,$A90,"")</f>
        <v/>
      </c>
      <c r="Y90" s="39" t="str">
        <f>IF(W90=$F90,$I90,"")</f>
        <v/>
      </c>
    </row>
    <row r="91" spans="1:25" ht="13.5">
      <c r="A91" s="48"/>
      <c r="B91" s="47"/>
      <c r="C91" s="46">
        <v>63</v>
      </c>
      <c r="D91" s="45" t="str">
        <f>IF(C91&gt;0,CONCATENATE((VLOOKUP($C91,[1]Inscription!$A$12:$G$211,3,FALSE)),"   ",(VLOOKUP($C91,[1]Inscription!$A$12:$G$211,4,FALSE)))," ")</f>
        <v>LE FRANCOIS   Romain</v>
      </c>
      <c r="E91" s="44"/>
      <c r="F91" s="42" t="str">
        <f>IF(C91&gt;0,(VLOOKUP($C91,[1]Inscription!$A$12:$G$211,5,FALSE))," ")</f>
        <v>U.V.LIMOUSINE 1</v>
      </c>
      <c r="G91" s="43" t="str">
        <f>IF(C91&gt;0,(VLOOKUP($C91,[1]Inscription!$A$12:$G$211,7,FALSE))," ")</f>
        <v>1487006230</v>
      </c>
      <c r="H91" s="42" t="str">
        <f>LEFT(IF(C91&gt;0,(VLOOKUP($C91,[1]Inscription!$A$12:$G$211,6,FALSE))," "),8)</f>
        <v>1ère Cat</v>
      </c>
      <c r="I91" s="41">
        <f>I90</f>
        <v>0</v>
      </c>
      <c r="J91" s="39" t="str">
        <f>IF(COUNTIF($F$4:$F91,$F91)&lt;2,$F91," ")</f>
        <v xml:space="preserve"> </v>
      </c>
      <c r="K91" s="39" t="str">
        <f>IF(J91=F91,A91,"")</f>
        <v/>
      </c>
      <c r="L91" s="39" t="str">
        <f>IF(J91=F91,I91,"")</f>
        <v/>
      </c>
      <c r="M91" s="39" t="str">
        <f>IF(COUNTIF($F$4:$F91,$F91)&lt;3,$F91," ")</f>
        <v xml:space="preserve"> </v>
      </c>
      <c r="N91" s="39" t="str">
        <f>IF(M91=$F91,$A91,"")</f>
        <v/>
      </c>
      <c r="O91" s="39" t="str">
        <f>IF(M91=$F91,$I91,"")</f>
        <v/>
      </c>
      <c r="P91" s="40" t="str">
        <f>IF(M91=J91,"",M91)</f>
        <v/>
      </c>
      <c r="Q91" s="40">
        <f>IF(P91=$F91,$A91,1000)</f>
        <v>1000</v>
      </c>
      <c r="R91" s="40">
        <f>IF(P91=$F91,$I91,1000)</f>
        <v>1000</v>
      </c>
      <c r="S91" s="39" t="str">
        <f>IF(COUNTIF($F$4:$F91,J91)&lt;4,$F91," ")</f>
        <v xml:space="preserve"> </v>
      </c>
      <c r="T91" s="39" t="str">
        <f>IF(S91=$F91,$A91,"")</f>
        <v/>
      </c>
      <c r="U91" s="39" t="str">
        <f>IF(S91=$F91,$I91,"")</f>
        <v/>
      </c>
      <c r="V91" s="40" t="str">
        <f>IF(S91=J91,"",S91)</f>
        <v/>
      </c>
      <c r="W91" s="40" t="str">
        <f>IF(V91=P91,"",S91)</f>
        <v/>
      </c>
      <c r="X91" s="39" t="str">
        <f>IF(W91=$F91,$A91,"")</f>
        <v/>
      </c>
      <c r="Y91" s="39" t="str">
        <f>IF(W91=$F91,$I91,"")</f>
        <v/>
      </c>
    </row>
    <row r="92" spans="1:25" ht="13.5">
      <c r="A92" s="48"/>
      <c r="B92" s="47"/>
      <c r="C92" s="46">
        <v>71</v>
      </c>
      <c r="D92" s="45" t="str">
        <f>IF(C92&gt;0,CONCATENATE((VLOOKUP($C92,[1]Inscription!$A$12:$G$211,3,FALSE)),"   ",(VLOOKUP($C92,[1]Inscription!$A$12:$G$211,4,FALSE)))," ")</f>
        <v>MENANT   Corentin</v>
      </c>
      <c r="E92" s="44"/>
      <c r="F92" s="42" t="str">
        <f>IF(C92&gt;0,(VLOOKUP($C92,[1]Inscription!$A$12:$G$211,5,FALSE))," ")</f>
        <v>CREUSE OXYGENE 1</v>
      </c>
      <c r="G92" s="43" t="str">
        <f>IF(C92&gt;0,(VLOOKUP($C92,[1]Inscription!$A$12:$G$211,7,FALSE))," ")</f>
        <v>1423029103</v>
      </c>
      <c r="H92" s="42" t="str">
        <f>LEFT(IF(C92&gt;0,(VLOOKUP($C92,[1]Inscription!$A$12:$G$211,6,FALSE))," "),8)</f>
        <v>1ère Cat</v>
      </c>
      <c r="I92" s="41">
        <f>I91</f>
        <v>0</v>
      </c>
      <c r="J92" s="39" t="str">
        <f>IF(COUNTIF($F$4:$F92,$F92)&lt;2,$F92," ")</f>
        <v xml:space="preserve"> </v>
      </c>
      <c r="K92" s="39" t="str">
        <f>IF(J92=F92,A92,"")</f>
        <v/>
      </c>
      <c r="L92" s="39" t="str">
        <f>IF(J92=F92,I92,"")</f>
        <v/>
      </c>
      <c r="M92" s="39" t="str">
        <f>IF(COUNTIF($F$4:$F92,$F92)&lt;3,$F92," ")</f>
        <v>CREUSE OXYGENE 1</v>
      </c>
      <c r="N92" s="39">
        <f>IF(M92=$F92,$A92,"")</f>
        <v>0</v>
      </c>
      <c r="O92" s="39">
        <f>IF(M92=$F92,$I92,"")</f>
        <v>0</v>
      </c>
      <c r="P92" s="40" t="str">
        <f>IF(M92=J92,"",M92)</f>
        <v>CREUSE OXYGENE 1</v>
      </c>
      <c r="Q92" s="40">
        <f>IF(P92=$F92,$A92,1000)</f>
        <v>0</v>
      </c>
      <c r="R92" s="40">
        <f>IF(P92=$F92,$I92,1000)</f>
        <v>0</v>
      </c>
      <c r="S92" s="39" t="str">
        <f>IF(COUNTIF($F$4:$F92,J92)&lt;4,$F92," ")</f>
        <v xml:space="preserve"> </v>
      </c>
      <c r="T92" s="39" t="str">
        <f>IF(S92=$F92,$A92,"")</f>
        <v/>
      </c>
      <c r="U92" s="39" t="str">
        <f>IF(S92=$F92,$I92,"")</f>
        <v/>
      </c>
      <c r="V92" s="40" t="str">
        <f>IF(S92=J92,"",S92)</f>
        <v/>
      </c>
      <c r="W92" s="40" t="str">
        <f>IF(V92=P92,"",S92)</f>
        <v xml:space="preserve"> </v>
      </c>
      <c r="X92" s="39" t="str">
        <f>IF(W92=$F92,$A92,"")</f>
        <v/>
      </c>
      <c r="Y92" s="39" t="str">
        <f>IF(W92=$F92,$I92,"")</f>
        <v/>
      </c>
    </row>
    <row r="93" spans="1:25" ht="13.5">
      <c r="A93" s="48"/>
      <c r="B93" s="47"/>
      <c r="C93" s="46">
        <v>73</v>
      </c>
      <c r="D93" s="45" t="str">
        <f>IF(C93&gt;0,CONCATENATE((VLOOKUP($C93,[1]Inscription!$A$12:$G$211,3,FALSE)),"   ",(VLOOKUP($C93,[1]Inscription!$A$12:$G$211,4,FALSE)))," ")</f>
        <v>AUBARD   Thomas</v>
      </c>
      <c r="E93" s="44"/>
      <c r="F93" s="42" t="str">
        <f>IF(C93&gt;0,(VLOOKUP($C93,[1]Inscription!$A$12:$G$211,5,FALSE))," ")</f>
        <v>CREUSE OXYGENE 1</v>
      </c>
      <c r="G93" s="43" t="str">
        <f>IF(C93&gt;0,(VLOOKUP($C93,[1]Inscription!$A$12:$G$211,7,FALSE))," ")</f>
        <v>1423029071</v>
      </c>
      <c r="H93" s="42" t="str">
        <f>LEFT(IF(C93&gt;0,(VLOOKUP($C93,[1]Inscription!$A$12:$G$211,6,FALSE))," "),8)</f>
        <v>Junior</v>
      </c>
      <c r="I93" s="41">
        <f>I92</f>
        <v>0</v>
      </c>
      <c r="J93" s="39" t="str">
        <f>IF(COUNTIF($F$4:$F93,$F93)&lt;2,$F93," ")</f>
        <v xml:space="preserve"> </v>
      </c>
      <c r="K93" s="39" t="str">
        <f>IF(J93=F93,A93,"")</f>
        <v/>
      </c>
      <c r="L93" s="39" t="str">
        <f>IF(J93=F93,I93,"")</f>
        <v/>
      </c>
      <c r="M93" s="39" t="str">
        <f>IF(COUNTIF($F$4:$F93,$F93)&lt;3,$F93," ")</f>
        <v xml:space="preserve"> </v>
      </c>
      <c r="N93" s="39" t="str">
        <f>IF(M93=$F93,$A93,"")</f>
        <v/>
      </c>
      <c r="O93" s="39" t="str">
        <f>IF(M93=$F93,$I93,"")</f>
        <v/>
      </c>
      <c r="P93" s="40" t="str">
        <f>IF(M93=J93,"",M93)</f>
        <v/>
      </c>
      <c r="Q93" s="40">
        <f>IF(P93=$F93,$A93,1000)</f>
        <v>1000</v>
      </c>
      <c r="R93" s="40">
        <f>IF(P93=$F93,$I93,1000)</f>
        <v>1000</v>
      </c>
      <c r="S93" s="39" t="str">
        <f>IF(COUNTIF($F$4:$F93,J93)&lt;4,$F93," ")</f>
        <v xml:space="preserve"> </v>
      </c>
      <c r="T93" s="39" t="str">
        <f>IF(S93=$F93,$A93,"")</f>
        <v/>
      </c>
      <c r="U93" s="39" t="str">
        <f>IF(S93=$F93,$I93,"")</f>
        <v/>
      </c>
      <c r="V93" s="40" t="str">
        <f>IF(S93=J93,"",S93)</f>
        <v/>
      </c>
      <c r="W93" s="40" t="str">
        <f>IF(V93=P93,"",S93)</f>
        <v/>
      </c>
      <c r="X93" s="39" t="str">
        <f>IF(W93=$F93,$A93,"")</f>
        <v/>
      </c>
      <c r="Y93" s="39" t="str">
        <f>IF(W93=$F93,$I93,"")</f>
        <v/>
      </c>
    </row>
    <row r="94" spans="1:25" ht="13.5">
      <c r="A94" s="48"/>
      <c r="B94" s="47"/>
      <c r="C94" s="46">
        <v>74</v>
      </c>
      <c r="D94" s="45" t="str">
        <f>IF(C94&gt;0,CONCATENATE((VLOOKUP($C94,[1]Inscription!$A$12:$G$211,3,FALSE)),"   ",(VLOOKUP($C94,[1]Inscription!$A$12:$G$211,4,FALSE)))," ")</f>
        <v>GRALL   Lucas</v>
      </c>
      <c r="E94" s="44"/>
      <c r="F94" s="42" t="str">
        <f>IF(C94&gt;0,(VLOOKUP($C94,[1]Inscription!$A$12:$G$211,5,FALSE))," ")</f>
        <v>CREUSE OXYGENE 1</v>
      </c>
      <c r="G94" s="43" t="str">
        <f>IF(C94&gt;0,(VLOOKUP($C94,[1]Inscription!$A$12:$G$211,7,FALSE))," ")</f>
        <v>1423029166</v>
      </c>
      <c r="H94" s="42" t="str">
        <f>LEFT(IF(C94&gt;0,(VLOOKUP($C94,[1]Inscription!$A$12:$G$211,6,FALSE))," "),8)</f>
        <v>Junior</v>
      </c>
      <c r="I94" s="41">
        <f>I93</f>
        <v>0</v>
      </c>
      <c r="J94" s="39"/>
      <c r="K94" s="39"/>
      <c r="L94" s="39"/>
      <c r="M94" s="39"/>
      <c r="N94" s="39"/>
      <c r="O94" s="39"/>
      <c r="P94" s="40"/>
      <c r="Q94" s="40"/>
      <c r="R94" s="40"/>
      <c r="S94" s="39"/>
      <c r="T94" s="39"/>
      <c r="U94" s="39"/>
      <c r="V94" s="40"/>
      <c r="W94" s="40"/>
      <c r="X94" s="39"/>
      <c r="Y94" s="39"/>
    </row>
    <row r="95" spans="1:25" ht="13.5">
      <c r="A95" s="48"/>
      <c r="B95" s="47"/>
      <c r="C95" s="46">
        <v>75</v>
      </c>
      <c r="D95" s="45" t="str">
        <f>IF(C95&gt;0,CONCATENATE((VLOOKUP($C95,[1]Inscription!$A$12:$G$211,3,FALSE)),"   ",(VLOOKUP($C95,[1]Inscription!$A$12:$G$211,4,FALSE)))," ")</f>
        <v>GRIFFOUL   Théo</v>
      </c>
      <c r="E95" s="44"/>
      <c r="F95" s="42" t="str">
        <f>IF(C95&gt;0,(VLOOKUP($C95,[1]Inscription!$A$12:$G$211,5,FALSE))," ")</f>
        <v>CREUSE OXYGENE 1</v>
      </c>
      <c r="G95" s="43" t="str">
        <f>IF(C95&gt;0,(VLOOKUP($C95,[1]Inscription!$A$12:$G$211,7,FALSE))," ")</f>
        <v>1423029070</v>
      </c>
      <c r="H95" s="42" t="str">
        <f>LEFT(IF(C95&gt;0,(VLOOKUP($C95,[1]Inscription!$A$12:$G$211,6,FALSE))," "),8)</f>
        <v>Junior</v>
      </c>
      <c r="I95" s="41">
        <f>I94</f>
        <v>0</v>
      </c>
      <c r="J95" s="39"/>
      <c r="K95" s="39"/>
      <c r="L95" s="39"/>
      <c r="M95" s="39"/>
      <c r="N95" s="39"/>
      <c r="O95" s="39"/>
      <c r="P95" s="40"/>
      <c r="Q95" s="40"/>
      <c r="R95" s="40"/>
      <c r="S95" s="39"/>
      <c r="T95" s="39"/>
      <c r="U95" s="39"/>
      <c r="V95" s="40"/>
      <c r="W95" s="40"/>
      <c r="X95" s="39"/>
      <c r="Y95" s="39"/>
    </row>
  </sheetData>
  <sheetProtection selectLockedCells="1" sort="0"/>
  <mergeCells count="6">
    <mergeCell ref="A1:B1"/>
    <mergeCell ref="C1:F1"/>
    <mergeCell ref="G1:I1"/>
    <mergeCell ref="A2:B2"/>
    <mergeCell ref="C2:E2"/>
    <mergeCell ref="D3:E3"/>
  </mergeCells>
  <printOptions horizontalCentered="1"/>
  <pageMargins left="0.15748031496062992" right="0.15748031496062992" top="0.70866141732283472" bottom="0.6692913385826772" header="0.27559055118110237" footer="0.51181102362204722"/>
  <pageSetup paperSize="9" orientation="portrait" horizontalDpi="300" verticalDpi="300" r:id="rId1"/>
  <headerFooter alignWithMargins="0">
    <oddHeader>&amp;CCLASSEMENT 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7">
    <tabColor rgb="FF00B0F0"/>
  </sheetPr>
  <dimension ref="A1:P24"/>
  <sheetViews>
    <sheetView showGridLines="0" showZeros="0" defaultGridColor="0" colorId="62" zoomScale="75" zoomScaleNormal="75" workbookViewId="0">
      <selection activeCell="S40" sqref="S40"/>
    </sheetView>
  </sheetViews>
  <sheetFormatPr baseColWidth="10" defaultRowHeight="12.75"/>
  <cols>
    <col min="1" max="1" width="7" style="38" customWidth="1"/>
    <col min="2" max="2" width="6.7109375" style="38" customWidth="1"/>
    <col min="3" max="3" width="7" style="38" customWidth="1"/>
    <col min="4" max="4" width="6.7109375" style="38" customWidth="1"/>
    <col min="5" max="5" width="7.7109375" style="38" customWidth="1"/>
    <col min="6" max="10" width="6.28515625" style="38" customWidth="1"/>
    <col min="11" max="11" width="10.7109375" style="38" customWidth="1"/>
    <col min="12" max="12" width="7" style="38" customWidth="1"/>
    <col min="13" max="13" width="8.28515625" style="38" customWidth="1"/>
    <col min="14" max="14" width="10" style="38" customWidth="1"/>
    <col min="15" max="15" width="11.42578125" style="38" customWidth="1"/>
    <col min="16" max="249" width="11.42578125" style="38"/>
    <col min="250" max="250" width="7" style="38" customWidth="1"/>
    <col min="251" max="251" width="6.7109375" style="38" customWidth="1"/>
    <col min="252" max="252" width="7" style="38" customWidth="1"/>
    <col min="253" max="253" width="6.7109375" style="38" customWidth="1"/>
    <col min="254" max="254" width="7.7109375" style="38" customWidth="1"/>
    <col min="255" max="259" width="6.28515625" style="38" customWidth="1"/>
    <col min="260" max="260" width="10.7109375" style="38" customWidth="1"/>
    <col min="261" max="261" width="7" style="38" customWidth="1"/>
    <col min="262" max="262" width="8.28515625" style="38" customWidth="1"/>
    <col min="263" max="263" width="10" style="38" customWidth="1"/>
    <col min="264" max="264" width="11.42578125" style="38" customWidth="1"/>
    <col min="265" max="266" width="11.42578125" style="38"/>
    <col min="267" max="267" width="6.7109375" style="38" customWidth="1"/>
    <col min="268" max="268" width="30.7109375" style="38" customWidth="1"/>
    <col min="269" max="272" width="15.7109375" style="38" customWidth="1"/>
    <col min="273" max="505" width="11.42578125" style="38"/>
    <col min="506" max="506" width="7" style="38" customWidth="1"/>
    <col min="507" max="507" width="6.7109375" style="38" customWidth="1"/>
    <col min="508" max="508" width="7" style="38" customWidth="1"/>
    <col min="509" max="509" width="6.7109375" style="38" customWidth="1"/>
    <col min="510" max="510" width="7.7109375" style="38" customWidth="1"/>
    <col min="511" max="515" width="6.28515625" style="38" customWidth="1"/>
    <col min="516" max="516" width="10.7109375" style="38" customWidth="1"/>
    <col min="517" max="517" width="7" style="38" customWidth="1"/>
    <col min="518" max="518" width="8.28515625" style="38" customWidth="1"/>
    <col min="519" max="519" width="10" style="38" customWidth="1"/>
    <col min="520" max="520" width="11.42578125" style="38" customWidth="1"/>
    <col min="521" max="522" width="11.42578125" style="38"/>
    <col min="523" max="523" width="6.7109375" style="38" customWidth="1"/>
    <col min="524" max="524" width="30.7109375" style="38" customWidth="1"/>
    <col min="525" max="528" width="15.7109375" style="38" customWidth="1"/>
    <col min="529" max="761" width="11.42578125" style="38"/>
    <col min="762" max="762" width="7" style="38" customWidth="1"/>
    <col min="763" max="763" width="6.7109375" style="38" customWidth="1"/>
    <col min="764" max="764" width="7" style="38" customWidth="1"/>
    <col min="765" max="765" width="6.7109375" style="38" customWidth="1"/>
    <col min="766" max="766" width="7.7109375" style="38" customWidth="1"/>
    <col min="767" max="771" width="6.28515625" style="38" customWidth="1"/>
    <col min="772" max="772" width="10.7109375" style="38" customWidth="1"/>
    <col min="773" max="773" width="7" style="38" customWidth="1"/>
    <col min="774" max="774" width="8.28515625" style="38" customWidth="1"/>
    <col min="775" max="775" width="10" style="38" customWidth="1"/>
    <col min="776" max="776" width="11.42578125" style="38" customWidth="1"/>
    <col min="777" max="778" width="11.42578125" style="38"/>
    <col min="779" max="779" width="6.7109375" style="38" customWidth="1"/>
    <col min="780" max="780" width="30.7109375" style="38" customWidth="1"/>
    <col min="781" max="784" width="15.7109375" style="38" customWidth="1"/>
    <col min="785" max="1017" width="11.42578125" style="38"/>
    <col min="1018" max="1018" width="7" style="38" customWidth="1"/>
    <col min="1019" max="1019" width="6.7109375" style="38" customWidth="1"/>
    <col min="1020" max="1020" width="7" style="38" customWidth="1"/>
    <col min="1021" max="1021" width="6.7109375" style="38" customWidth="1"/>
    <col min="1022" max="1022" width="7.7109375" style="38" customWidth="1"/>
    <col min="1023" max="1027" width="6.28515625" style="38" customWidth="1"/>
    <col min="1028" max="1028" width="10.7109375" style="38" customWidth="1"/>
    <col min="1029" max="1029" width="7" style="38" customWidth="1"/>
    <col min="1030" max="1030" width="8.28515625" style="38" customWidth="1"/>
    <col min="1031" max="1031" width="10" style="38" customWidth="1"/>
    <col min="1032" max="1032" width="11.42578125" style="38" customWidth="1"/>
    <col min="1033" max="1034" width="11.42578125" style="38"/>
    <col min="1035" max="1035" width="6.7109375" style="38" customWidth="1"/>
    <col min="1036" max="1036" width="30.7109375" style="38" customWidth="1"/>
    <col min="1037" max="1040" width="15.7109375" style="38" customWidth="1"/>
    <col min="1041" max="1273" width="11.42578125" style="38"/>
    <col min="1274" max="1274" width="7" style="38" customWidth="1"/>
    <col min="1275" max="1275" width="6.7109375" style="38" customWidth="1"/>
    <col min="1276" max="1276" width="7" style="38" customWidth="1"/>
    <col min="1277" max="1277" width="6.7109375" style="38" customWidth="1"/>
    <col min="1278" max="1278" width="7.7109375" style="38" customWidth="1"/>
    <col min="1279" max="1283" width="6.28515625" style="38" customWidth="1"/>
    <col min="1284" max="1284" width="10.7109375" style="38" customWidth="1"/>
    <col min="1285" max="1285" width="7" style="38" customWidth="1"/>
    <col min="1286" max="1286" width="8.28515625" style="38" customWidth="1"/>
    <col min="1287" max="1287" width="10" style="38" customWidth="1"/>
    <col min="1288" max="1288" width="11.42578125" style="38" customWidth="1"/>
    <col min="1289" max="1290" width="11.42578125" style="38"/>
    <col min="1291" max="1291" width="6.7109375" style="38" customWidth="1"/>
    <col min="1292" max="1292" width="30.7109375" style="38" customWidth="1"/>
    <col min="1293" max="1296" width="15.7109375" style="38" customWidth="1"/>
    <col min="1297" max="1529" width="11.42578125" style="38"/>
    <col min="1530" max="1530" width="7" style="38" customWidth="1"/>
    <col min="1531" max="1531" width="6.7109375" style="38" customWidth="1"/>
    <col min="1532" max="1532" width="7" style="38" customWidth="1"/>
    <col min="1533" max="1533" width="6.7109375" style="38" customWidth="1"/>
    <col min="1534" max="1534" width="7.7109375" style="38" customWidth="1"/>
    <col min="1535" max="1539" width="6.28515625" style="38" customWidth="1"/>
    <col min="1540" max="1540" width="10.7109375" style="38" customWidth="1"/>
    <col min="1541" max="1541" width="7" style="38" customWidth="1"/>
    <col min="1542" max="1542" width="8.28515625" style="38" customWidth="1"/>
    <col min="1543" max="1543" width="10" style="38" customWidth="1"/>
    <col min="1544" max="1544" width="11.42578125" style="38" customWidth="1"/>
    <col min="1545" max="1546" width="11.42578125" style="38"/>
    <col min="1547" max="1547" width="6.7109375" style="38" customWidth="1"/>
    <col min="1548" max="1548" width="30.7109375" style="38" customWidth="1"/>
    <col min="1549" max="1552" width="15.7109375" style="38" customWidth="1"/>
    <col min="1553" max="1785" width="11.42578125" style="38"/>
    <col min="1786" max="1786" width="7" style="38" customWidth="1"/>
    <col min="1787" max="1787" width="6.7109375" style="38" customWidth="1"/>
    <col min="1788" max="1788" width="7" style="38" customWidth="1"/>
    <col min="1789" max="1789" width="6.7109375" style="38" customWidth="1"/>
    <col min="1790" max="1790" width="7.7109375" style="38" customWidth="1"/>
    <col min="1791" max="1795" width="6.28515625" style="38" customWidth="1"/>
    <col min="1796" max="1796" width="10.7109375" style="38" customWidth="1"/>
    <col min="1797" max="1797" width="7" style="38" customWidth="1"/>
    <col min="1798" max="1798" width="8.28515625" style="38" customWidth="1"/>
    <col min="1799" max="1799" width="10" style="38" customWidth="1"/>
    <col min="1800" max="1800" width="11.42578125" style="38" customWidth="1"/>
    <col min="1801" max="1802" width="11.42578125" style="38"/>
    <col min="1803" max="1803" width="6.7109375" style="38" customWidth="1"/>
    <col min="1804" max="1804" width="30.7109375" style="38" customWidth="1"/>
    <col min="1805" max="1808" width="15.7109375" style="38" customWidth="1"/>
    <col min="1809" max="2041" width="11.42578125" style="38"/>
    <col min="2042" max="2042" width="7" style="38" customWidth="1"/>
    <col min="2043" max="2043" width="6.7109375" style="38" customWidth="1"/>
    <col min="2044" max="2044" width="7" style="38" customWidth="1"/>
    <col min="2045" max="2045" width="6.7109375" style="38" customWidth="1"/>
    <col min="2046" max="2046" width="7.7109375" style="38" customWidth="1"/>
    <col min="2047" max="2051" width="6.28515625" style="38" customWidth="1"/>
    <col min="2052" max="2052" width="10.7109375" style="38" customWidth="1"/>
    <col min="2053" max="2053" width="7" style="38" customWidth="1"/>
    <col min="2054" max="2054" width="8.28515625" style="38" customWidth="1"/>
    <col min="2055" max="2055" width="10" style="38" customWidth="1"/>
    <col min="2056" max="2056" width="11.42578125" style="38" customWidth="1"/>
    <col min="2057" max="2058" width="11.42578125" style="38"/>
    <col min="2059" max="2059" width="6.7109375" style="38" customWidth="1"/>
    <col min="2060" max="2060" width="30.7109375" style="38" customWidth="1"/>
    <col min="2061" max="2064" width="15.7109375" style="38" customWidth="1"/>
    <col min="2065" max="2297" width="11.42578125" style="38"/>
    <col min="2298" max="2298" width="7" style="38" customWidth="1"/>
    <col min="2299" max="2299" width="6.7109375" style="38" customWidth="1"/>
    <col min="2300" max="2300" width="7" style="38" customWidth="1"/>
    <col min="2301" max="2301" width="6.7109375" style="38" customWidth="1"/>
    <col min="2302" max="2302" width="7.7109375" style="38" customWidth="1"/>
    <col min="2303" max="2307" width="6.28515625" style="38" customWidth="1"/>
    <col min="2308" max="2308" width="10.7109375" style="38" customWidth="1"/>
    <col min="2309" max="2309" width="7" style="38" customWidth="1"/>
    <col min="2310" max="2310" width="8.28515625" style="38" customWidth="1"/>
    <col min="2311" max="2311" width="10" style="38" customWidth="1"/>
    <col min="2312" max="2312" width="11.42578125" style="38" customWidth="1"/>
    <col min="2313" max="2314" width="11.42578125" style="38"/>
    <col min="2315" max="2315" width="6.7109375" style="38" customWidth="1"/>
    <col min="2316" max="2316" width="30.7109375" style="38" customWidth="1"/>
    <col min="2317" max="2320" width="15.7109375" style="38" customWidth="1"/>
    <col min="2321" max="2553" width="11.42578125" style="38"/>
    <col min="2554" max="2554" width="7" style="38" customWidth="1"/>
    <col min="2555" max="2555" width="6.7109375" style="38" customWidth="1"/>
    <col min="2556" max="2556" width="7" style="38" customWidth="1"/>
    <col min="2557" max="2557" width="6.7109375" style="38" customWidth="1"/>
    <col min="2558" max="2558" width="7.7109375" style="38" customWidth="1"/>
    <col min="2559" max="2563" width="6.28515625" style="38" customWidth="1"/>
    <col min="2564" max="2564" width="10.7109375" style="38" customWidth="1"/>
    <col min="2565" max="2565" width="7" style="38" customWidth="1"/>
    <col min="2566" max="2566" width="8.28515625" style="38" customWidth="1"/>
    <col min="2567" max="2567" width="10" style="38" customWidth="1"/>
    <col min="2568" max="2568" width="11.42578125" style="38" customWidth="1"/>
    <col min="2569" max="2570" width="11.42578125" style="38"/>
    <col min="2571" max="2571" width="6.7109375" style="38" customWidth="1"/>
    <col min="2572" max="2572" width="30.7109375" style="38" customWidth="1"/>
    <col min="2573" max="2576" width="15.7109375" style="38" customWidth="1"/>
    <col min="2577" max="2809" width="11.42578125" style="38"/>
    <col min="2810" max="2810" width="7" style="38" customWidth="1"/>
    <col min="2811" max="2811" width="6.7109375" style="38" customWidth="1"/>
    <col min="2812" max="2812" width="7" style="38" customWidth="1"/>
    <col min="2813" max="2813" width="6.7109375" style="38" customWidth="1"/>
    <col min="2814" max="2814" width="7.7109375" style="38" customWidth="1"/>
    <col min="2815" max="2819" width="6.28515625" style="38" customWidth="1"/>
    <col min="2820" max="2820" width="10.7109375" style="38" customWidth="1"/>
    <col min="2821" max="2821" width="7" style="38" customWidth="1"/>
    <col min="2822" max="2822" width="8.28515625" style="38" customWidth="1"/>
    <col min="2823" max="2823" width="10" style="38" customWidth="1"/>
    <col min="2824" max="2824" width="11.42578125" style="38" customWidth="1"/>
    <col min="2825" max="2826" width="11.42578125" style="38"/>
    <col min="2827" max="2827" width="6.7109375" style="38" customWidth="1"/>
    <col min="2828" max="2828" width="30.7109375" style="38" customWidth="1"/>
    <col min="2829" max="2832" width="15.7109375" style="38" customWidth="1"/>
    <col min="2833" max="3065" width="11.42578125" style="38"/>
    <col min="3066" max="3066" width="7" style="38" customWidth="1"/>
    <col min="3067" max="3067" width="6.7109375" style="38" customWidth="1"/>
    <col min="3068" max="3068" width="7" style="38" customWidth="1"/>
    <col min="3069" max="3069" width="6.7109375" style="38" customWidth="1"/>
    <col min="3070" max="3070" width="7.7109375" style="38" customWidth="1"/>
    <col min="3071" max="3075" width="6.28515625" style="38" customWidth="1"/>
    <col min="3076" max="3076" width="10.7109375" style="38" customWidth="1"/>
    <col min="3077" max="3077" width="7" style="38" customWidth="1"/>
    <col min="3078" max="3078" width="8.28515625" style="38" customWidth="1"/>
    <col min="3079" max="3079" width="10" style="38" customWidth="1"/>
    <col min="3080" max="3080" width="11.42578125" style="38" customWidth="1"/>
    <col min="3081" max="3082" width="11.42578125" style="38"/>
    <col min="3083" max="3083" width="6.7109375" style="38" customWidth="1"/>
    <col min="3084" max="3084" width="30.7109375" style="38" customWidth="1"/>
    <col min="3085" max="3088" width="15.7109375" style="38" customWidth="1"/>
    <col min="3089" max="3321" width="11.42578125" style="38"/>
    <col min="3322" max="3322" width="7" style="38" customWidth="1"/>
    <col min="3323" max="3323" width="6.7109375" style="38" customWidth="1"/>
    <col min="3324" max="3324" width="7" style="38" customWidth="1"/>
    <col min="3325" max="3325" width="6.7109375" style="38" customWidth="1"/>
    <col min="3326" max="3326" width="7.7109375" style="38" customWidth="1"/>
    <col min="3327" max="3331" width="6.28515625" style="38" customWidth="1"/>
    <col min="3332" max="3332" width="10.7109375" style="38" customWidth="1"/>
    <col min="3333" max="3333" width="7" style="38" customWidth="1"/>
    <col min="3334" max="3334" width="8.28515625" style="38" customWidth="1"/>
    <col min="3335" max="3335" width="10" style="38" customWidth="1"/>
    <col min="3336" max="3336" width="11.42578125" style="38" customWidth="1"/>
    <col min="3337" max="3338" width="11.42578125" style="38"/>
    <col min="3339" max="3339" width="6.7109375" style="38" customWidth="1"/>
    <col min="3340" max="3340" width="30.7109375" style="38" customWidth="1"/>
    <col min="3341" max="3344" width="15.7109375" style="38" customWidth="1"/>
    <col min="3345" max="3577" width="11.42578125" style="38"/>
    <col min="3578" max="3578" width="7" style="38" customWidth="1"/>
    <col min="3579" max="3579" width="6.7109375" style="38" customWidth="1"/>
    <col min="3580" max="3580" width="7" style="38" customWidth="1"/>
    <col min="3581" max="3581" width="6.7109375" style="38" customWidth="1"/>
    <col min="3582" max="3582" width="7.7109375" style="38" customWidth="1"/>
    <col min="3583" max="3587" width="6.28515625" style="38" customWidth="1"/>
    <col min="3588" max="3588" width="10.7109375" style="38" customWidth="1"/>
    <col min="3589" max="3589" width="7" style="38" customWidth="1"/>
    <col min="3590" max="3590" width="8.28515625" style="38" customWidth="1"/>
    <col min="3591" max="3591" width="10" style="38" customWidth="1"/>
    <col min="3592" max="3592" width="11.42578125" style="38" customWidth="1"/>
    <col min="3593" max="3594" width="11.42578125" style="38"/>
    <col min="3595" max="3595" width="6.7109375" style="38" customWidth="1"/>
    <col min="3596" max="3596" width="30.7109375" style="38" customWidth="1"/>
    <col min="3597" max="3600" width="15.7109375" style="38" customWidth="1"/>
    <col min="3601" max="3833" width="11.42578125" style="38"/>
    <col min="3834" max="3834" width="7" style="38" customWidth="1"/>
    <col min="3835" max="3835" width="6.7109375" style="38" customWidth="1"/>
    <col min="3836" max="3836" width="7" style="38" customWidth="1"/>
    <col min="3837" max="3837" width="6.7109375" style="38" customWidth="1"/>
    <col min="3838" max="3838" width="7.7109375" style="38" customWidth="1"/>
    <col min="3839" max="3843" width="6.28515625" style="38" customWidth="1"/>
    <col min="3844" max="3844" width="10.7109375" style="38" customWidth="1"/>
    <col min="3845" max="3845" width="7" style="38" customWidth="1"/>
    <col min="3846" max="3846" width="8.28515625" style="38" customWidth="1"/>
    <col min="3847" max="3847" width="10" style="38" customWidth="1"/>
    <col min="3848" max="3848" width="11.42578125" style="38" customWidth="1"/>
    <col min="3849" max="3850" width="11.42578125" style="38"/>
    <col min="3851" max="3851" width="6.7109375" style="38" customWidth="1"/>
    <col min="3852" max="3852" width="30.7109375" style="38" customWidth="1"/>
    <col min="3853" max="3856" width="15.7109375" style="38" customWidth="1"/>
    <col min="3857" max="4089" width="11.42578125" style="38"/>
    <col min="4090" max="4090" width="7" style="38" customWidth="1"/>
    <col min="4091" max="4091" width="6.7109375" style="38" customWidth="1"/>
    <col min="4092" max="4092" width="7" style="38" customWidth="1"/>
    <col min="4093" max="4093" width="6.7109375" style="38" customWidth="1"/>
    <col min="4094" max="4094" width="7.7109375" style="38" customWidth="1"/>
    <col min="4095" max="4099" width="6.28515625" style="38" customWidth="1"/>
    <col min="4100" max="4100" width="10.7109375" style="38" customWidth="1"/>
    <col min="4101" max="4101" width="7" style="38" customWidth="1"/>
    <col min="4102" max="4102" width="8.28515625" style="38" customWidth="1"/>
    <col min="4103" max="4103" width="10" style="38" customWidth="1"/>
    <col min="4104" max="4104" width="11.42578125" style="38" customWidth="1"/>
    <col min="4105" max="4106" width="11.42578125" style="38"/>
    <col min="4107" max="4107" width="6.7109375" style="38" customWidth="1"/>
    <col min="4108" max="4108" width="30.7109375" style="38" customWidth="1"/>
    <col min="4109" max="4112" width="15.7109375" style="38" customWidth="1"/>
    <col min="4113" max="4345" width="11.42578125" style="38"/>
    <col min="4346" max="4346" width="7" style="38" customWidth="1"/>
    <col min="4347" max="4347" width="6.7109375" style="38" customWidth="1"/>
    <col min="4348" max="4348" width="7" style="38" customWidth="1"/>
    <col min="4349" max="4349" width="6.7109375" style="38" customWidth="1"/>
    <col min="4350" max="4350" width="7.7109375" style="38" customWidth="1"/>
    <col min="4351" max="4355" width="6.28515625" style="38" customWidth="1"/>
    <col min="4356" max="4356" width="10.7109375" style="38" customWidth="1"/>
    <col min="4357" max="4357" width="7" style="38" customWidth="1"/>
    <col min="4358" max="4358" width="8.28515625" style="38" customWidth="1"/>
    <col min="4359" max="4359" width="10" style="38" customWidth="1"/>
    <col min="4360" max="4360" width="11.42578125" style="38" customWidth="1"/>
    <col min="4361" max="4362" width="11.42578125" style="38"/>
    <col min="4363" max="4363" width="6.7109375" style="38" customWidth="1"/>
    <col min="4364" max="4364" width="30.7109375" style="38" customWidth="1"/>
    <col min="4365" max="4368" width="15.7109375" style="38" customWidth="1"/>
    <col min="4369" max="4601" width="11.42578125" style="38"/>
    <col min="4602" max="4602" width="7" style="38" customWidth="1"/>
    <col min="4603" max="4603" width="6.7109375" style="38" customWidth="1"/>
    <col min="4604" max="4604" width="7" style="38" customWidth="1"/>
    <col min="4605" max="4605" width="6.7109375" style="38" customWidth="1"/>
    <col min="4606" max="4606" width="7.7109375" style="38" customWidth="1"/>
    <col min="4607" max="4611" width="6.28515625" style="38" customWidth="1"/>
    <col min="4612" max="4612" width="10.7109375" style="38" customWidth="1"/>
    <col min="4613" max="4613" width="7" style="38" customWidth="1"/>
    <col min="4614" max="4614" width="8.28515625" style="38" customWidth="1"/>
    <col min="4615" max="4615" width="10" style="38" customWidth="1"/>
    <col min="4616" max="4616" width="11.42578125" style="38" customWidth="1"/>
    <col min="4617" max="4618" width="11.42578125" style="38"/>
    <col min="4619" max="4619" width="6.7109375" style="38" customWidth="1"/>
    <col min="4620" max="4620" width="30.7109375" style="38" customWidth="1"/>
    <col min="4621" max="4624" width="15.7109375" style="38" customWidth="1"/>
    <col min="4625" max="4857" width="11.42578125" style="38"/>
    <col min="4858" max="4858" width="7" style="38" customWidth="1"/>
    <col min="4859" max="4859" width="6.7109375" style="38" customWidth="1"/>
    <col min="4860" max="4860" width="7" style="38" customWidth="1"/>
    <col min="4861" max="4861" width="6.7109375" style="38" customWidth="1"/>
    <col min="4862" max="4862" width="7.7109375" style="38" customWidth="1"/>
    <col min="4863" max="4867" width="6.28515625" style="38" customWidth="1"/>
    <col min="4868" max="4868" width="10.7109375" style="38" customWidth="1"/>
    <col min="4869" max="4869" width="7" style="38" customWidth="1"/>
    <col min="4870" max="4870" width="8.28515625" style="38" customWidth="1"/>
    <col min="4871" max="4871" width="10" style="38" customWidth="1"/>
    <col min="4872" max="4872" width="11.42578125" style="38" customWidth="1"/>
    <col min="4873" max="4874" width="11.42578125" style="38"/>
    <col min="4875" max="4875" width="6.7109375" style="38" customWidth="1"/>
    <col min="4876" max="4876" width="30.7109375" style="38" customWidth="1"/>
    <col min="4877" max="4880" width="15.7109375" style="38" customWidth="1"/>
    <col min="4881" max="5113" width="11.42578125" style="38"/>
    <col min="5114" max="5114" width="7" style="38" customWidth="1"/>
    <col min="5115" max="5115" width="6.7109375" style="38" customWidth="1"/>
    <col min="5116" max="5116" width="7" style="38" customWidth="1"/>
    <col min="5117" max="5117" width="6.7109375" style="38" customWidth="1"/>
    <col min="5118" max="5118" width="7.7109375" style="38" customWidth="1"/>
    <col min="5119" max="5123" width="6.28515625" style="38" customWidth="1"/>
    <col min="5124" max="5124" width="10.7109375" style="38" customWidth="1"/>
    <col min="5125" max="5125" width="7" style="38" customWidth="1"/>
    <col min="5126" max="5126" width="8.28515625" style="38" customWidth="1"/>
    <col min="5127" max="5127" width="10" style="38" customWidth="1"/>
    <col min="5128" max="5128" width="11.42578125" style="38" customWidth="1"/>
    <col min="5129" max="5130" width="11.42578125" style="38"/>
    <col min="5131" max="5131" width="6.7109375" style="38" customWidth="1"/>
    <col min="5132" max="5132" width="30.7109375" style="38" customWidth="1"/>
    <col min="5133" max="5136" width="15.7109375" style="38" customWidth="1"/>
    <col min="5137" max="5369" width="11.42578125" style="38"/>
    <col min="5370" max="5370" width="7" style="38" customWidth="1"/>
    <col min="5371" max="5371" width="6.7109375" style="38" customWidth="1"/>
    <col min="5372" max="5372" width="7" style="38" customWidth="1"/>
    <col min="5373" max="5373" width="6.7109375" style="38" customWidth="1"/>
    <col min="5374" max="5374" width="7.7109375" style="38" customWidth="1"/>
    <col min="5375" max="5379" width="6.28515625" style="38" customWidth="1"/>
    <col min="5380" max="5380" width="10.7109375" style="38" customWidth="1"/>
    <col min="5381" max="5381" width="7" style="38" customWidth="1"/>
    <col min="5382" max="5382" width="8.28515625" style="38" customWidth="1"/>
    <col min="5383" max="5383" width="10" style="38" customWidth="1"/>
    <col min="5384" max="5384" width="11.42578125" style="38" customWidth="1"/>
    <col min="5385" max="5386" width="11.42578125" style="38"/>
    <col min="5387" max="5387" width="6.7109375" style="38" customWidth="1"/>
    <col min="5388" max="5388" width="30.7109375" style="38" customWidth="1"/>
    <col min="5389" max="5392" width="15.7109375" style="38" customWidth="1"/>
    <col min="5393" max="5625" width="11.42578125" style="38"/>
    <col min="5626" max="5626" width="7" style="38" customWidth="1"/>
    <col min="5627" max="5627" width="6.7109375" style="38" customWidth="1"/>
    <col min="5628" max="5628" width="7" style="38" customWidth="1"/>
    <col min="5629" max="5629" width="6.7109375" style="38" customWidth="1"/>
    <col min="5630" max="5630" width="7.7109375" style="38" customWidth="1"/>
    <col min="5631" max="5635" width="6.28515625" style="38" customWidth="1"/>
    <col min="5636" max="5636" width="10.7109375" style="38" customWidth="1"/>
    <col min="5637" max="5637" width="7" style="38" customWidth="1"/>
    <col min="5638" max="5638" width="8.28515625" style="38" customWidth="1"/>
    <col min="5639" max="5639" width="10" style="38" customWidth="1"/>
    <col min="5640" max="5640" width="11.42578125" style="38" customWidth="1"/>
    <col min="5641" max="5642" width="11.42578125" style="38"/>
    <col min="5643" max="5643" width="6.7109375" style="38" customWidth="1"/>
    <col min="5644" max="5644" width="30.7109375" style="38" customWidth="1"/>
    <col min="5645" max="5648" width="15.7109375" style="38" customWidth="1"/>
    <col min="5649" max="5881" width="11.42578125" style="38"/>
    <col min="5882" max="5882" width="7" style="38" customWidth="1"/>
    <col min="5883" max="5883" width="6.7109375" style="38" customWidth="1"/>
    <col min="5884" max="5884" width="7" style="38" customWidth="1"/>
    <col min="5885" max="5885" width="6.7109375" style="38" customWidth="1"/>
    <col min="5886" max="5886" width="7.7109375" style="38" customWidth="1"/>
    <col min="5887" max="5891" width="6.28515625" style="38" customWidth="1"/>
    <col min="5892" max="5892" width="10.7109375" style="38" customWidth="1"/>
    <col min="5893" max="5893" width="7" style="38" customWidth="1"/>
    <col min="5894" max="5894" width="8.28515625" style="38" customWidth="1"/>
    <col min="5895" max="5895" width="10" style="38" customWidth="1"/>
    <col min="5896" max="5896" width="11.42578125" style="38" customWidth="1"/>
    <col min="5897" max="5898" width="11.42578125" style="38"/>
    <col min="5899" max="5899" width="6.7109375" style="38" customWidth="1"/>
    <col min="5900" max="5900" width="30.7109375" style="38" customWidth="1"/>
    <col min="5901" max="5904" width="15.7109375" style="38" customWidth="1"/>
    <col min="5905" max="6137" width="11.42578125" style="38"/>
    <col min="6138" max="6138" width="7" style="38" customWidth="1"/>
    <col min="6139" max="6139" width="6.7109375" style="38" customWidth="1"/>
    <col min="6140" max="6140" width="7" style="38" customWidth="1"/>
    <col min="6141" max="6141" width="6.7109375" style="38" customWidth="1"/>
    <col min="6142" max="6142" width="7.7109375" style="38" customWidth="1"/>
    <col min="6143" max="6147" width="6.28515625" style="38" customWidth="1"/>
    <col min="6148" max="6148" width="10.7109375" style="38" customWidth="1"/>
    <col min="6149" max="6149" width="7" style="38" customWidth="1"/>
    <col min="6150" max="6150" width="8.28515625" style="38" customWidth="1"/>
    <col min="6151" max="6151" width="10" style="38" customWidth="1"/>
    <col min="6152" max="6152" width="11.42578125" style="38" customWidth="1"/>
    <col min="6153" max="6154" width="11.42578125" style="38"/>
    <col min="6155" max="6155" width="6.7109375" style="38" customWidth="1"/>
    <col min="6156" max="6156" width="30.7109375" style="38" customWidth="1"/>
    <col min="6157" max="6160" width="15.7109375" style="38" customWidth="1"/>
    <col min="6161" max="6393" width="11.42578125" style="38"/>
    <col min="6394" max="6394" width="7" style="38" customWidth="1"/>
    <col min="6395" max="6395" width="6.7109375" style="38" customWidth="1"/>
    <col min="6396" max="6396" width="7" style="38" customWidth="1"/>
    <col min="6397" max="6397" width="6.7109375" style="38" customWidth="1"/>
    <col min="6398" max="6398" width="7.7109375" style="38" customWidth="1"/>
    <col min="6399" max="6403" width="6.28515625" style="38" customWidth="1"/>
    <col min="6404" max="6404" width="10.7109375" style="38" customWidth="1"/>
    <col min="6405" max="6405" width="7" style="38" customWidth="1"/>
    <col min="6406" max="6406" width="8.28515625" style="38" customWidth="1"/>
    <col min="6407" max="6407" width="10" style="38" customWidth="1"/>
    <col min="6408" max="6408" width="11.42578125" style="38" customWidth="1"/>
    <col min="6409" max="6410" width="11.42578125" style="38"/>
    <col min="6411" max="6411" width="6.7109375" style="38" customWidth="1"/>
    <col min="6412" max="6412" width="30.7109375" style="38" customWidth="1"/>
    <col min="6413" max="6416" width="15.7109375" style="38" customWidth="1"/>
    <col min="6417" max="6649" width="11.42578125" style="38"/>
    <col min="6650" max="6650" width="7" style="38" customWidth="1"/>
    <col min="6651" max="6651" width="6.7109375" style="38" customWidth="1"/>
    <col min="6652" max="6652" width="7" style="38" customWidth="1"/>
    <col min="6653" max="6653" width="6.7109375" style="38" customWidth="1"/>
    <col min="6654" max="6654" width="7.7109375" style="38" customWidth="1"/>
    <col min="6655" max="6659" width="6.28515625" style="38" customWidth="1"/>
    <col min="6660" max="6660" width="10.7109375" style="38" customWidth="1"/>
    <col min="6661" max="6661" width="7" style="38" customWidth="1"/>
    <col min="6662" max="6662" width="8.28515625" style="38" customWidth="1"/>
    <col min="6663" max="6663" width="10" style="38" customWidth="1"/>
    <col min="6664" max="6664" width="11.42578125" style="38" customWidth="1"/>
    <col min="6665" max="6666" width="11.42578125" style="38"/>
    <col min="6667" max="6667" width="6.7109375" style="38" customWidth="1"/>
    <col min="6668" max="6668" width="30.7109375" style="38" customWidth="1"/>
    <col min="6669" max="6672" width="15.7109375" style="38" customWidth="1"/>
    <col min="6673" max="6905" width="11.42578125" style="38"/>
    <col min="6906" max="6906" width="7" style="38" customWidth="1"/>
    <col min="6907" max="6907" width="6.7109375" style="38" customWidth="1"/>
    <col min="6908" max="6908" width="7" style="38" customWidth="1"/>
    <col min="6909" max="6909" width="6.7109375" style="38" customWidth="1"/>
    <col min="6910" max="6910" width="7.7109375" style="38" customWidth="1"/>
    <col min="6911" max="6915" width="6.28515625" style="38" customWidth="1"/>
    <col min="6916" max="6916" width="10.7109375" style="38" customWidth="1"/>
    <col min="6917" max="6917" width="7" style="38" customWidth="1"/>
    <col min="6918" max="6918" width="8.28515625" style="38" customWidth="1"/>
    <col min="6919" max="6919" width="10" style="38" customWidth="1"/>
    <col min="6920" max="6920" width="11.42578125" style="38" customWidth="1"/>
    <col min="6921" max="6922" width="11.42578125" style="38"/>
    <col min="6923" max="6923" width="6.7109375" style="38" customWidth="1"/>
    <col min="6924" max="6924" width="30.7109375" style="38" customWidth="1"/>
    <col min="6925" max="6928" width="15.7109375" style="38" customWidth="1"/>
    <col min="6929" max="7161" width="11.42578125" style="38"/>
    <col min="7162" max="7162" width="7" style="38" customWidth="1"/>
    <col min="7163" max="7163" width="6.7109375" style="38" customWidth="1"/>
    <col min="7164" max="7164" width="7" style="38" customWidth="1"/>
    <col min="7165" max="7165" width="6.7109375" style="38" customWidth="1"/>
    <col min="7166" max="7166" width="7.7109375" style="38" customWidth="1"/>
    <col min="7167" max="7171" width="6.28515625" style="38" customWidth="1"/>
    <col min="7172" max="7172" width="10.7109375" style="38" customWidth="1"/>
    <col min="7173" max="7173" width="7" style="38" customWidth="1"/>
    <col min="7174" max="7174" width="8.28515625" style="38" customWidth="1"/>
    <col min="7175" max="7175" width="10" style="38" customWidth="1"/>
    <col min="7176" max="7176" width="11.42578125" style="38" customWidth="1"/>
    <col min="7177" max="7178" width="11.42578125" style="38"/>
    <col min="7179" max="7179" width="6.7109375" style="38" customWidth="1"/>
    <col min="7180" max="7180" width="30.7109375" style="38" customWidth="1"/>
    <col min="7181" max="7184" width="15.7109375" style="38" customWidth="1"/>
    <col min="7185" max="7417" width="11.42578125" style="38"/>
    <col min="7418" max="7418" width="7" style="38" customWidth="1"/>
    <col min="7419" max="7419" width="6.7109375" style="38" customWidth="1"/>
    <col min="7420" max="7420" width="7" style="38" customWidth="1"/>
    <col min="7421" max="7421" width="6.7109375" style="38" customWidth="1"/>
    <col min="7422" max="7422" width="7.7109375" style="38" customWidth="1"/>
    <col min="7423" max="7427" width="6.28515625" style="38" customWidth="1"/>
    <col min="7428" max="7428" width="10.7109375" style="38" customWidth="1"/>
    <col min="7429" max="7429" width="7" style="38" customWidth="1"/>
    <col min="7430" max="7430" width="8.28515625" style="38" customWidth="1"/>
    <col min="7431" max="7431" width="10" style="38" customWidth="1"/>
    <col min="7432" max="7432" width="11.42578125" style="38" customWidth="1"/>
    <col min="7433" max="7434" width="11.42578125" style="38"/>
    <col min="7435" max="7435" width="6.7109375" style="38" customWidth="1"/>
    <col min="7436" max="7436" width="30.7109375" style="38" customWidth="1"/>
    <col min="7437" max="7440" width="15.7109375" style="38" customWidth="1"/>
    <col min="7441" max="7673" width="11.42578125" style="38"/>
    <col min="7674" max="7674" width="7" style="38" customWidth="1"/>
    <col min="7675" max="7675" width="6.7109375" style="38" customWidth="1"/>
    <col min="7676" max="7676" width="7" style="38" customWidth="1"/>
    <col min="7677" max="7677" width="6.7109375" style="38" customWidth="1"/>
    <col min="7678" max="7678" width="7.7109375" style="38" customWidth="1"/>
    <col min="7679" max="7683" width="6.28515625" style="38" customWidth="1"/>
    <col min="7684" max="7684" width="10.7109375" style="38" customWidth="1"/>
    <col min="7685" max="7685" width="7" style="38" customWidth="1"/>
    <col min="7686" max="7686" width="8.28515625" style="38" customWidth="1"/>
    <col min="7687" max="7687" width="10" style="38" customWidth="1"/>
    <col min="7688" max="7688" width="11.42578125" style="38" customWidth="1"/>
    <col min="7689" max="7690" width="11.42578125" style="38"/>
    <col min="7691" max="7691" width="6.7109375" style="38" customWidth="1"/>
    <col min="7692" max="7692" width="30.7109375" style="38" customWidth="1"/>
    <col min="7693" max="7696" width="15.7109375" style="38" customWidth="1"/>
    <col min="7697" max="7929" width="11.42578125" style="38"/>
    <col min="7930" max="7930" width="7" style="38" customWidth="1"/>
    <col min="7931" max="7931" width="6.7109375" style="38" customWidth="1"/>
    <col min="7932" max="7932" width="7" style="38" customWidth="1"/>
    <col min="7933" max="7933" width="6.7109375" style="38" customWidth="1"/>
    <col min="7934" max="7934" width="7.7109375" style="38" customWidth="1"/>
    <col min="7935" max="7939" width="6.28515625" style="38" customWidth="1"/>
    <col min="7940" max="7940" width="10.7109375" style="38" customWidth="1"/>
    <col min="7941" max="7941" width="7" style="38" customWidth="1"/>
    <col min="7942" max="7942" width="8.28515625" style="38" customWidth="1"/>
    <col min="7943" max="7943" width="10" style="38" customWidth="1"/>
    <col min="7944" max="7944" width="11.42578125" style="38" customWidth="1"/>
    <col min="7945" max="7946" width="11.42578125" style="38"/>
    <col min="7947" max="7947" width="6.7109375" style="38" customWidth="1"/>
    <col min="7948" max="7948" width="30.7109375" style="38" customWidth="1"/>
    <col min="7949" max="7952" width="15.7109375" style="38" customWidth="1"/>
    <col min="7953" max="8185" width="11.42578125" style="38"/>
    <col min="8186" max="8186" width="7" style="38" customWidth="1"/>
    <col min="8187" max="8187" width="6.7109375" style="38" customWidth="1"/>
    <col min="8188" max="8188" width="7" style="38" customWidth="1"/>
    <col min="8189" max="8189" width="6.7109375" style="38" customWidth="1"/>
    <col min="8190" max="8190" width="7.7109375" style="38" customWidth="1"/>
    <col min="8191" max="8195" width="6.28515625" style="38" customWidth="1"/>
    <col min="8196" max="8196" width="10.7109375" style="38" customWidth="1"/>
    <col min="8197" max="8197" width="7" style="38" customWidth="1"/>
    <col min="8198" max="8198" width="8.28515625" style="38" customWidth="1"/>
    <col min="8199" max="8199" width="10" style="38" customWidth="1"/>
    <col min="8200" max="8200" width="11.42578125" style="38" customWidth="1"/>
    <col min="8201" max="8202" width="11.42578125" style="38"/>
    <col min="8203" max="8203" width="6.7109375" style="38" customWidth="1"/>
    <col min="8204" max="8204" width="30.7109375" style="38" customWidth="1"/>
    <col min="8205" max="8208" width="15.7109375" style="38" customWidth="1"/>
    <col min="8209" max="8441" width="11.42578125" style="38"/>
    <col min="8442" max="8442" width="7" style="38" customWidth="1"/>
    <col min="8443" max="8443" width="6.7109375" style="38" customWidth="1"/>
    <col min="8444" max="8444" width="7" style="38" customWidth="1"/>
    <col min="8445" max="8445" width="6.7109375" style="38" customWidth="1"/>
    <col min="8446" max="8446" width="7.7109375" style="38" customWidth="1"/>
    <col min="8447" max="8451" width="6.28515625" style="38" customWidth="1"/>
    <col min="8452" max="8452" width="10.7109375" style="38" customWidth="1"/>
    <col min="8453" max="8453" width="7" style="38" customWidth="1"/>
    <col min="8454" max="8454" width="8.28515625" style="38" customWidth="1"/>
    <col min="8455" max="8455" width="10" style="38" customWidth="1"/>
    <col min="8456" max="8456" width="11.42578125" style="38" customWidth="1"/>
    <col min="8457" max="8458" width="11.42578125" style="38"/>
    <col min="8459" max="8459" width="6.7109375" style="38" customWidth="1"/>
    <col min="8460" max="8460" width="30.7109375" style="38" customWidth="1"/>
    <col min="8461" max="8464" width="15.7109375" style="38" customWidth="1"/>
    <col min="8465" max="8697" width="11.42578125" style="38"/>
    <col min="8698" max="8698" width="7" style="38" customWidth="1"/>
    <col min="8699" max="8699" width="6.7109375" style="38" customWidth="1"/>
    <col min="8700" max="8700" width="7" style="38" customWidth="1"/>
    <col min="8701" max="8701" width="6.7109375" style="38" customWidth="1"/>
    <col min="8702" max="8702" width="7.7109375" style="38" customWidth="1"/>
    <col min="8703" max="8707" width="6.28515625" style="38" customWidth="1"/>
    <col min="8708" max="8708" width="10.7109375" style="38" customWidth="1"/>
    <col min="8709" max="8709" width="7" style="38" customWidth="1"/>
    <col min="8710" max="8710" width="8.28515625" style="38" customWidth="1"/>
    <col min="8711" max="8711" width="10" style="38" customWidth="1"/>
    <col min="8712" max="8712" width="11.42578125" style="38" customWidth="1"/>
    <col min="8713" max="8714" width="11.42578125" style="38"/>
    <col min="8715" max="8715" width="6.7109375" style="38" customWidth="1"/>
    <col min="8716" max="8716" width="30.7109375" style="38" customWidth="1"/>
    <col min="8717" max="8720" width="15.7109375" style="38" customWidth="1"/>
    <col min="8721" max="8953" width="11.42578125" style="38"/>
    <col min="8954" max="8954" width="7" style="38" customWidth="1"/>
    <col min="8955" max="8955" width="6.7109375" style="38" customWidth="1"/>
    <col min="8956" max="8956" width="7" style="38" customWidth="1"/>
    <col min="8957" max="8957" width="6.7109375" style="38" customWidth="1"/>
    <col min="8958" max="8958" width="7.7109375" style="38" customWidth="1"/>
    <col min="8959" max="8963" width="6.28515625" style="38" customWidth="1"/>
    <col min="8964" max="8964" width="10.7109375" style="38" customWidth="1"/>
    <col min="8965" max="8965" width="7" style="38" customWidth="1"/>
    <col min="8966" max="8966" width="8.28515625" style="38" customWidth="1"/>
    <col min="8967" max="8967" width="10" style="38" customWidth="1"/>
    <col min="8968" max="8968" width="11.42578125" style="38" customWidth="1"/>
    <col min="8969" max="8970" width="11.42578125" style="38"/>
    <col min="8971" max="8971" width="6.7109375" style="38" customWidth="1"/>
    <col min="8972" max="8972" width="30.7109375" style="38" customWidth="1"/>
    <col min="8973" max="8976" width="15.7109375" style="38" customWidth="1"/>
    <col min="8977" max="9209" width="11.42578125" style="38"/>
    <col min="9210" max="9210" width="7" style="38" customWidth="1"/>
    <col min="9211" max="9211" width="6.7109375" style="38" customWidth="1"/>
    <col min="9212" max="9212" width="7" style="38" customWidth="1"/>
    <col min="9213" max="9213" width="6.7109375" style="38" customWidth="1"/>
    <col min="9214" max="9214" width="7.7109375" style="38" customWidth="1"/>
    <col min="9215" max="9219" width="6.28515625" style="38" customWidth="1"/>
    <col min="9220" max="9220" width="10.7109375" style="38" customWidth="1"/>
    <col min="9221" max="9221" width="7" style="38" customWidth="1"/>
    <col min="9222" max="9222" width="8.28515625" style="38" customWidth="1"/>
    <col min="9223" max="9223" width="10" style="38" customWidth="1"/>
    <col min="9224" max="9224" width="11.42578125" style="38" customWidth="1"/>
    <col min="9225" max="9226" width="11.42578125" style="38"/>
    <col min="9227" max="9227" width="6.7109375" style="38" customWidth="1"/>
    <col min="9228" max="9228" width="30.7109375" style="38" customWidth="1"/>
    <col min="9229" max="9232" width="15.7109375" style="38" customWidth="1"/>
    <col min="9233" max="9465" width="11.42578125" style="38"/>
    <col min="9466" max="9466" width="7" style="38" customWidth="1"/>
    <col min="9467" max="9467" width="6.7109375" style="38" customWidth="1"/>
    <col min="9468" max="9468" width="7" style="38" customWidth="1"/>
    <col min="9469" max="9469" width="6.7109375" style="38" customWidth="1"/>
    <col min="9470" max="9470" width="7.7109375" style="38" customWidth="1"/>
    <col min="9471" max="9475" width="6.28515625" style="38" customWidth="1"/>
    <col min="9476" max="9476" width="10.7109375" style="38" customWidth="1"/>
    <col min="9477" max="9477" width="7" style="38" customWidth="1"/>
    <col min="9478" max="9478" width="8.28515625" style="38" customWidth="1"/>
    <col min="9479" max="9479" width="10" style="38" customWidth="1"/>
    <col min="9480" max="9480" width="11.42578125" style="38" customWidth="1"/>
    <col min="9481" max="9482" width="11.42578125" style="38"/>
    <col min="9483" max="9483" width="6.7109375" style="38" customWidth="1"/>
    <col min="9484" max="9484" width="30.7109375" style="38" customWidth="1"/>
    <col min="9485" max="9488" width="15.7109375" style="38" customWidth="1"/>
    <col min="9489" max="9721" width="11.42578125" style="38"/>
    <col min="9722" max="9722" width="7" style="38" customWidth="1"/>
    <col min="9723" max="9723" width="6.7109375" style="38" customWidth="1"/>
    <col min="9724" max="9724" width="7" style="38" customWidth="1"/>
    <col min="9725" max="9725" width="6.7109375" style="38" customWidth="1"/>
    <col min="9726" max="9726" width="7.7109375" style="38" customWidth="1"/>
    <col min="9727" max="9731" width="6.28515625" style="38" customWidth="1"/>
    <col min="9732" max="9732" width="10.7109375" style="38" customWidth="1"/>
    <col min="9733" max="9733" width="7" style="38" customWidth="1"/>
    <col min="9734" max="9734" width="8.28515625" style="38" customWidth="1"/>
    <col min="9735" max="9735" width="10" style="38" customWidth="1"/>
    <col min="9736" max="9736" width="11.42578125" style="38" customWidth="1"/>
    <col min="9737" max="9738" width="11.42578125" style="38"/>
    <col min="9739" max="9739" width="6.7109375" style="38" customWidth="1"/>
    <col min="9740" max="9740" width="30.7109375" style="38" customWidth="1"/>
    <col min="9741" max="9744" width="15.7109375" style="38" customWidth="1"/>
    <col min="9745" max="9977" width="11.42578125" style="38"/>
    <col min="9978" max="9978" width="7" style="38" customWidth="1"/>
    <col min="9979" max="9979" width="6.7109375" style="38" customWidth="1"/>
    <col min="9980" max="9980" width="7" style="38" customWidth="1"/>
    <col min="9981" max="9981" width="6.7109375" style="38" customWidth="1"/>
    <col min="9982" max="9982" width="7.7109375" style="38" customWidth="1"/>
    <col min="9983" max="9987" width="6.28515625" style="38" customWidth="1"/>
    <col min="9988" max="9988" width="10.7109375" style="38" customWidth="1"/>
    <col min="9989" max="9989" width="7" style="38" customWidth="1"/>
    <col min="9990" max="9990" width="8.28515625" style="38" customWidth="1"/>
    <col min="9991" max="9991" width="10" style="38" customWidth="1"/>
    <col min="9992" max="9992" width="11.42578125" style="38" customWidth="1"/>
    <col min="9993" max="9994" width="11.42578125" style="38"/>
    <col min="9995" max="9995" width="6.7109375" style="38" customWidth="1"/>
    <col min="9996" max="9996" width="30.7109375" style="38" customWidth="1"/>
    <col min="9997" max="10000" width="15.7109375" style="38" customWidth="1"/>
    <col min="10001" max="10233" width="11.42578125" style="38"/>
    <col min="10234" max="10234" width="7" style="38" customWidth="1"/>
    <col min="10235" max="10235" width="6.7109375" style="38" customWidth="1"/>
    <col min="10236" max="10236" width="7" style="38" customWidth="1"/>
    <col min="10237" max="10237" width="6.7109375" style="38" customWidth="1"/>
    <col min="10238" max="10238" width="7.7109375" style="38" customWidth="1"/>
    <col min="10239" max="10243" width="6.28515625" style="38" customWidth="1"/>
    <col min="10244" max="10244" width="10.7109375" style="38" customWidth="1"/>
    <col min="10245" max="10245" width="7" style="38" customWidth="1"/>
    <col min="10246" max="10246" width="8.28515625" style="38" customWidth="1"/>
    <col min="10247" max="10247" width="10" style="38" customWidth="1"/>
    <col min="10248" max="10248" width="11.42578125" style="38" customWidth="1"/>
    <col min="10249" max="10250" width="11.42578125" style="38"/>
    <col min="10251" max="10251" width="6.7109375" style="38" customWidth="1"/>
    <col min="10252" max="10252" width="30.7109375" style="38" customWidth="1"/>
    <col min="10253" max="10256" width="15.7109375" style="38" customWidth="1"/>
    <col min="10257" max="10489" width="11.42578125" style="38"/>
    <col min="10490" max="10490" width="7" style="38" customWidth="1"/>
    <col min="10491" max="10491" width="6.7109375" style="38" customWidth="1"/>
    <col min="10492" max="10492" width="7" style="38" customWidth="1"/>
    <col min="10493" max="10493" width="6.7109375" style="38" customWidth="1"/>
    <col min="10494" max="10494" width="7.7109375" style="38" customWidth="1"/>
    <col min="10495" max="10499" width="6.28515625" style="38" customWidth="1"/>
    <col min="10500" max="10500" width="10.7109375" style="38" customWidth="1"/>
    <col min="10501" max="10501" width="7" style="38" customWidth="1"/>
    <col min="10502" max="10502" width="8.28515625" style="38" customWidth="1"/>
    <col min="10503" max="10503" width="10" style="38" customWidth="1"/>
    <col min="10504" max="10504" width="11.42578125" style="38" customWidth="1"/>
    <col min="10505" max="10506" width="11.42578125" style="38"/>
    <col min="10507" max="10507" width="6.7109375" style="38" customWidth="1"/>
    <col min="10508" max="10508" width="30.7109375" style="38" customWidth="1"/>
    <col min="10509" max="10512" width="15.7109375" style="38" customWidth="1"/>
    <col min="10513" max="10745" width="11.42578125" style="38"/>
    <col min="10746" max="10746" width="7" style="38" customWidth="1"/>
    <col min="10747" max="10747" width="6.7109375" style="38" customWidth="1"/>
    <col min="10748" max="10748" width="7" style="38" customWidth="1"/>
    <col min="10749" max="10749" width="6.7109375" style="38" customWidth="1"/>
    <col min="10750" max="10750" width="7.7109375" style="38" customWidth="1"/>
    <col min="10751" max="10755" width="6.28515625" style="38" customWidth="1"/>
    <col min="10756" max="10756" width="10.7109375" style="38" customWidth="1"/>
    <col min="10757" max="10757" width="7" style="38" customWidth="1"/>
    <col min="10758" max="10758" width="8.28515625" style="38" customWidth="1"/>
    <col min="10759" max="10759" width="10" style="38" customWidth="1"/>
    <col min="10760" max="10760" width="11.42578125" style="38" customWidth="1"/>
    <col min="10761" max="10762" width="11.42578125" style="38"/>
    <col min="10763" max="10763" width="6.7109375" style="38" customWidth="1"/>
    <col min="10764" max="10764" width="30.7109375" style="38" customWidth="1"/>
    <col min="10765" max="10768" width="15.7109375" style="38" customWidth="1"/>
    <col min="10769" max="11001" width="11.42578125" style="38"/>
    <col min="11002" max="11002" width="7" style="38" customWidth="1"/>
    <col min="11003" max="11003" width="6.7109375" style="38" customWidth="1"/>
    <col min="11004" max="11004" width="7" style="38" customWidth="1"/>
    <col min="11005" max="11005" width="6.7109375" style="38" customWidth="1"/>
    <col min="11006" max="11006" width="7.7109375" style="38" customWidth="1"/>
    <col min="11007" max="11011" width="6.28515625" style="38" customWidth="1"/>
    <col min="11012" max="11012" width="10.7109375" style="38" customWidth="1"/>
    <col min="11013" max="11013" width="7" style="38" customWidth="1"/>
    <col min="11014" max="11014" width="8.28515625" style="38" customWidth="1"/>
    <col min="11015" max="11015" width="10" style="38" customWidth="1"/>
    <col min="11016" max="11016" width="11.42578125" style="38" customWidth="1"/>
    <col min="11017" max="11018" width="11.42578125" style="38"/>
    <col min="11019" max="11019" width="6.7109375" style="38" customWidth="1"/>
    <col min="11020" max="11020" width="30.7109375" style="38" customWidth="1"/>
    <col min="11021" max="11024" width="15.7109375" style="38" customWidth="1"/>
    <col min="11025" max="11257" width="11.42578125" style="38"/>
    <col min="11258" max="11258" width="7" style="38" customWidth="1"/>
    <col min="11259" max="11259" width="6.7109375" style="38" customWidth="1"/>
    <col min="11260" max="11260" width="7" style="38" customWidth="1"/>
    <col min="11261" max="11261" width="6.7109375" style="38" customWidth="1"/>
    <col min="11262" max="11262" width="7.7109375" style="38" customWidth="1"/>
    <col min="11263" max="11267" width="6.28515625" style="38" customWidth="1"/>
    <col min="11268" max="11268" width="10.7109375" style="38" customWidth="1"/>
    <col min="11269" max="11269" width="7" style="38" customWidth="1"/>
    <col min="11270" max="11270" width="8.28515625" style="38" customWidth="1"/>
    <col min="11271" max="11271" width="10" style="38" customWidth="1"/>
    <col min="11272" max="11272" width="11.42578125" style="38" customWidth="1"/>
    <col min="11273" max="11274" width="11.42578125" style="38"/>
    <col min="11275" max="11275" width="6.7109375" style="38" customWidth="1"/>
    <col min="11276" max="11276" width="30.7109375" style="38" customWidth="1"/>
    <col min="11277" max="11280" width="15.7109375" style="38" customWidth="1"/>
    <col min="11281" max="11513" width="11.42578125" style="38"/>
    <col min="11514" max="11514" width="7" style="38" customWidth="1"/>
    <col min="11515" max="11515" width="6.7109375" style="38" customWidth="1"/>
    <col min="11516" max="11516" width="7" style="38" customWidth="1"/>
    <col min="11517" max="11517" width="6.7109375" style="38" customWidth="1"/>
    <col min="11518" max="11518" width="7.7109375" style="38" customWidth="1"/>
    <col min="11519" max="11523" width="6.28515625" style="38" customWidth="1"/>
    <col min="11524" max="11524" width="10.7109375" style="38" customWidth="1"/>
    <col min="11525" max="11525" width="7" style="38" customWidth="1"/>
    <col min="11526" max="11526" width="8.28515625" style="38" customWidth="1"/>
    <col min="11527" max="11527" width="10" style="38" customWidth="1"/>
    <col min="11528" max="11528" width="11.42578125" style="38" customWidth="1"/>
    <col min="11529" max="11530" width="11.42578125" style="38"/>
    <col min="11531" max="11531" width="6.7109375" style="38" customWidth="1"/>
    <col min="11532" max="11532" width="30.7109375" style="38" customWidth="1"/>
    <col min="11533" max="11536" width="15.7109375" style="38" customWidth="1"/>
    <col min="11537" max="11769" width="11.42578125" style="38"/>
    <col min="11770" max="11770" width="7" style="38" customWidth="1"/>
    <col min="11771" max="11771" width="6.7109375" style="38" customWidth="1"/>
    <col min="11772" max="11772" width="7" style="38" customWidth="1"/>
    <col min="11773" max="11773" width="6.7109375" style="38" customWidth="1"/>
    <col min="11774" max="11774" width="7.7109375" style="38" customWidth="1"/>
    <col min="11775" max="11779" width="6.28515625" style="38" customWidth="1"/>
    <col min="11780" max="11780" width="10.7109375" style="38" customWidth="1"/>
    <col min="11781" max="11781" width="7" style="38" customWidth="1"/>
    <col min="11782" max="11782" width="8.28515625" style="38" customWidth="1"/>
    <col min="11783" max="11783" width="10" style="38" customWidth="1"/>
    <col min="11784" max="11784" width="11.42578125" style="38" customWidth="1"/>
    <col min="11785" max="11786" width="11.42578125" style="38"/>
    <col min="11787" max="11787" width="6.7109375" style="38" customWidth="1"/>
    <col min="11788" max="11788" width="30.7109375" style="38" customWidth="1"/>
    <col min="11789" max="11792" width="15.7109375" style="38" customWidth="1"/>
    <col min="11793" max="12025" width="11.42578125" style="38"/>
    <col min="12026" max="12026" width="7" style="38" customWidth="1"/>
    <col min="12027" max="12027" width="6.7109375" style="38" customWidth="1"/>
    <col min="12028" max="12028" width="7" style="38" customWidth="1"/>
    <col min="12029" max="12029" width="6.7109375" style="38" customWidth="1"/>
    <col min="12030" max="12030" width="7.7109375" style="38" customWidth="1"/>
    <col min="12031" max="12035" width="6.28515625" style="38" customWidth="1"/>
    <col min="12036" max="12036" width="10.7109375" style="38" customWidth="1"/>
    <col min="12037" max="12037" width="7" style="38" customWidth="1"/>
    <col min="12038" max="12038" width="8.28515625" style="38" customWidth="1"/>
    <col min="12039" max="12039" width="10" style="38" customWidth="1"/>
    <col min="12040" max="12040" width="11.42578125" style="38" customWidth="1"/>
    <col min="12041" max="12042" width="11.42578125" style="38"/>
    <col min="12043" max="12043" width="6.7109375" style="38" customWidth="1"/>
    <col min="12044" max="12044" width="30.7109375" style="38" customWidth="1"/>
    <col min="12045" max="12048" width="15.7109375" style="38" customWidth="1"/>
    <col min="12049" max="12281" width="11.42578125" style="38"/>
    <col min="12282" max="12282" width="7" style="38" customWidth="1"/>
    <col min="12283" max="12283" width="6.7109375" style="38" customWidth="1"/>
    <col min="12284" max="12284" width="7" style="38" customWidth="1"/>
    <col min="12285" max="12285" width="6.7109375" style="38" customWidth="1"/>
    <col min="12286" max="12286" width="7.7109375" style="38" customWidth="1"/>
    <col min="12287" max="12291" width="6.28515625" style="38" customWidth="1"/>
    <col min="12292" max="12292" width="10.7109375" style="38" customWidth="1"/>
    <col min="12293" max="12293" width="7" style="38" customWidth="1"/>
    <col min="12294" max="12294" width="8.28515625" style="38" customWidth="1"/>
    <col min="12295" max="12295" width="10" style="38" customWidth="1"/>
    <col min="12296" max="12296" width="11.42578125" style="38" customWidth="1"/>
    <col min="12297" max="12298" width="11.42578125" style="38"/>
    <col min="12299" max="12299" width="6.7109375" style="38" customWidth="1"/>
    <col min="12300" max="12300" width="30.7109375" style="38" customWidth="1"/>
    <col min="12301" max="12304" width="15.7109375" style="38" customWidth="1"/>
    <col min="12305" max="12537" width="11.42578125" style="38"/>
    <col min="12538" max="12538" width="7" style="38" customWidth="1"/>
    <col min="12539" max="12539" width="6.7109375" style="38" customWidth="1"/>
    <col min="12540" max="12540" width="7" style="38" customWidth="1"/>
    <col min="12541" max="12541" width="6.7109375" style="38" customWidth="1"/>
    <col min="12542" max="12542" width="7.7109375" style="38" customWidth="1"/>
    <col min="12543" max="12547" width="6.28515625" style="38" customWidth="1"/>
    <col min="12548" max="12548" width="10.7109375" style="38" customWidth="1"/>
    <col min="12549" max="12549" width="7" style="38" customWidth="1"/>
    <col min="12550" max="12550" width="8.28515625" style="38" customWidth="1"/>
    <col min="12551" max="12551" width="10" style="38" customWidth="1"/>
    <col min="12552" max="12552" width="11.42578125" style="38" customWidth="1"/>
    <col min="12553" max="12554" width="11.42578125" style="38"/>
    <col min="12555" max="12555" width="6.7109375" style="38" customWidth="1"/>
    <col min="12556" max="12556" width="30.7109375" style="38" customWidth="1"/>
    <col min="12557" max="12560" width="15.7109375" style="38" customWidth="1"/>
    <col min="12561" max="12793" width="11.42578125" style="38"/>
    <col min="12794" max="12794" width="7" style="38" customWidth="1"/>
    <col min="12795" max="12795" width="6.7109375" style="38" customWidth="1"/>
    <col min="12796" max="12796" width="7" style="38" customWidth="1"/>
    <col min="12797" max="12797" width="6.7109375" style="38" customWidth="1"/>
    <col min="12798" max="12798" width="7.7109375" style="38" customWidth="1"/>
    <col min="12799" max="12803" width="6.28515625" style="38" customWidth="1"/>
    <col min="12804" max="12804" width="10.7109375" style="38" customWidth="1"/>
    <col min="12805" max="12805" width="7" style="38" customWidth="1"/>
    <col min="12806" max="12806" width="8.28515625" style="38" customWidth="1"/>
    <col min="12807" max="12807" width="10" style="38" customWidth="1"/>
    <col min="12808" max="12808" width="11.42578125" style="38" customWidth="1"/>
    <col min="12809" max="12810" width="11.42578125" style="38"/>
    <col min="12811" max="12811" width="6.7109375" style="38" customWidth="1"/>
    <col min="12812" max="12812" width="30.7109375" style="38" customWidth="1"/>
    <col min="12813" max="12816" width="15.7109375" style="38" customWidth="1"/>
    <col min="12817" max="13049" width="11.42578125" style="38"/>
    <col min="13050" max="13050" width="7" style="38" customWidth="1"/>
    <col min="13051" max="13051" width="6.7109375" style="38" customWidth="1"/>
    <col min="13052" max="13052" width="7" style="38" customWidth="1"/>
    <col min="13053" max="13053" width="6.7109375" style="38" customWidth="1"/>
    <col min="13054" max="13054" width="7.7109375" style="38" customWidth="1"/>
    <col min="13055" max="13059" width="6.28515625" style="38" customWidth="1"/>
    <col min="13060" max="13060" width="10.7109375" style="38" customWidth="1"/>
    <col min="13061" max="13061" width="7" style="38" customWidth="1"/>
    <col min="13062" max="13062" width="8.28515625" style="38" customWidth="1"/>
    <col min="13063" max="13063" width="10" style="38" customWidth="1"/>
    <col min="13064" max="13064" width="11.42578125" style="38" customWidth="1"/>
    <col min="13065" max="13066" width="11.42578125" style="38"/>
    <col min="13067" max="13067" width="6.7109375" style="38" customWidth="1"/>
    <col min="13068" max="13068" width="30.7109375" style="38" customWidth="1"/>
    <col min="13069" max="13072" width="15.7109375" style="38" customWidth="1"/>
    <col min="13073" max="13305" width="11.42578125" style="38"/>
    <col min="13306" max="13306" width="7" style="38" customWidth="1"/>
    <col min="13307" max="13307" width="6.7109375" style="38" customWidth="1"/>
    <col min="13308" max="13308" width="7" style="38" customWidth="1"/>
    <col min="13309" max="13309" width="6.7109375" style="38" customWidth="1"/>
    <col min="13310" max="13310" width="7.7109375" style="38" customWidth="1"/>
    <col min="13311" max="13315" width="6.28515625" style="38" customWidth="1"/>
    <col min="13316" max="13316" width="10.7109375" style="38" customWidth="1"/>
    <col min="13317" max="13317" width="7" style="38" customWidth="1"/>
    <col min="13318" max="13318" width="8.28515625" style="38" customWidth="1"/>
    <col min="13319" max="13319" width="10" style="38" customWidth="1"/>
    <col min="13320" max="13320" width="11.42578125" style="38" customWidth="1"/>
    <col min="13321" max="13322" width="11.42578125" style="38"/>
    <col min="13323" max="13323" width="6.7109375" style="38" customWidth="1"/>
    <col min="13324" max="13324" width="30.7109375" style="38" customWidth="1"/>
    <col min="13325" max="13328" width="15.7109375" style="38" customWidth="1"/>
    <col min="13329" max="13561" width="11.42578125" style="38"/>
    <col min="13562" max="13562" width="7" style="38" customWidth="1"/>
    <col min="13563" max="13563" width="6.7109375" style="38" customWidth="1"/>
    <col min="13564" max="13564" width="7" style="38" customWidth="1"/>
    <col min="13565" max="13565" width="6.7109375" style="38" customWidth="1"/>
    <col min="13566" max="13566" width="7.7109375" style="38" customWidth="1"/>
    <col min="13567" max="13571" width="6.28515625" style="38" customWidth="1"/>
    <col min="13572" max="13572" width="10.7109375" style="38" customWidth="1"/>
    <col min="13573" max="13573" width="7" style="38" customWidth="1"/>
    <col min="13574" max="13574" width="8.28515625" style="38" customWidth="1"/>
    <col min="13575" max="13575" width="10" style="38" customWidth="1"/>
    <col min="13576" max="13576" width="11.42578125" style="38" customWidth="1"/>
    <col min="13577" max="13578" width="11.42578125" style="38"/>
    <col min="13579" max="13579" width="6.7109375" style="38" customWidth="1"/>
    <col min="13580" max="13580" width="30.7109375" style="38" customWidth="1"/>
    <col min="13581" max="13584" width="15.7109375" style="38" customWidth="1"/>
    <col min="13585" max="13817" width="11.42578125" style="38"/>
    <col min="13818" max="13818" width="7" style="38" customWidth="1"/>
    <col min="13819" max="13819" width="6.7109375" style="38" customWidth="1"/>
    <col min="13820" max="13820" width="7" style="38" customWidth="1"/>
    <col min="13821" max="13821" width="6.7109375" style="38" customWidth="1"/>
    <col min="13822" max="13822" width="7.7109375" style="38" customWidth="1"/>
    <col min="13823" max="13827" width="6.28515625" style="38" customWidth="1"/>
    <col min="13828" max="13828" width="10.7109375" style="38" customWidth="1"/>
    <col min="13829" max="13829" width="7" style="38" customWidth="1"/>
    <col min="13830" max="13830" width="8.28515625" style="38" customWidth="1"/>
    <col min="13831" max="13831" width="10" style="38" customWidth="1"/>
    <col min="13832" max="13832" width="11.42578125" style="38" customWidth="1"/>
    <col min="13833" max="13834" width="11.42578125" style="38"/>
    <col min="13835" max="13835" width="6.7109375" style="38" customWidth="1"/>
    <col min="13836" max="13836" width="30.7109375" style="38" customWidth="1"/>
    <col min="13837" max="13840" width="15.7109375" style="38" customWidth="1"/>
    <col min="13841" max="14073" width="11.42578125" style="38"/>
    <col min="14074" max="14074" width="7" style="38" customWidth="1"/>
    <col min="14075" max="14075" width="6.7109375" style="38" customWidth="1"/>
    <col min="14076" max="14076" width="7" style="38" customWidth="1"/>
    <col min="14077" max="14077" width="6.7109375" style="38" customWidth="1"/>
    <col min="14078" max="14078" width="7.7109375" style="38" customWidth="1"/>
    <col min="14079" max="14083" width="6.28515625" style="38" customWidth="1"/>
    <col min="14084" max="14084" width="10.7109375" style="38" customWidth="1"/>
    <col min="14085" max="14085" width="7" style="38" customWidth="1"/>
    <col min="14086" max="14086" width="8.28515625" style="38" customWidth="1"/>
    <col min="14087" max="14087" width="10" style="38" customWidth="1"/>
    <col min="14088" max="14088" width="11.42578125" style="38" customWidth="1"/>
    <col min="14089" max="14090" width="11.42578125" style="38"/>
    <col min="14091" max="14091" width="6.7109375" style="38" customWidth="1"/>
    <col min="14092" max="14092" width="30.7109375" style="38" customWidth="1"/>
    <col min="14093" max="14096" width="15.7109375" style="38" customWidth="1"/>
    <col min="14097" max="14329" width="11.42578125" style="38"/>
    <col min="14330" max="14330" width="7" style="38" customWidth="1"/>
    <col min="14331" max="14331" width="6.7109375" style="38" customWidth="1"/>
    <col min="14332" max="14332" width="7" style="38" customWidth="1"/>
    <col min="14333" max="14333" width="6.7109375" style="38" customWidth="1"/>
    <col min="14334" max="14334" width="7.7109375" style="38" customWidth="1"/>
    <col min="14335" max="14339" width="6.28515625" style="38" customWidth="1"/>
    <col min="14340" max="14340" width="10.7109375" style="38" customWidth="1"/>
    <col min="14341" max="14341" width="7" style="38" customWidth="1"/>
    <col min="14342" max="14342" width="8.28515625" style="38" customWidth="1"/>
    <col min="14343" max="14343" width="10" style="38" customWidth="1"/>
    <col min="14344" max="14344" width="11.42578125" style="38" customWidth="1"/>
    <col min="14345" max="14346" width="11.42578125" style="38"/>
    <col min="14347" max="14347" width="6.7109375" style="38" customWidth="1"/>
    <col min="14348" max="14348" width="30.7109375" style="38" customWidth="1"/>
    <col min="14349" max="14352" width="15.7109375" style="38" customWidth="1"/>
    <col min="14353" max="14585" width="11.42578125" style="38"/>
    <col min="14586" max="14586" width="7" style="38" customWidth="1"/>
    <col min="14587" max="14587" width="6.7109375" style="38" customWidth="1"/>
    <col min="14588" max="14588" width="7" style="38" customWidth="1"/>
    <col min="14589" max="14589" width="6.7109375" style="38" customWidth="1"/>
    <col min="14590" max="14590" width="7.7109375" style="38" customWidth="1"/>
    <col min="14591" max="14595" width="6.28515625" style="38" customWidth="1"/>
    <col min="14596" max="14596" width="10.7109375" style="38" customWidth="1"/>
    <col min="14597" max="14597" width="7" style="38" customWidth="1"/>
    <col min="14598" max="14598" width="8.28515625" style="38" customWidth="1"/>
    <col min="14599" max="14599" width="10" style="38" customWidth="1"/>
    <col min="14600" max="14600" width="11.42578125" style="38" customWidth="1"/>
    <col min="14601" max="14602" width="11.42578125" style="38"/>
    <col min="14603" max="14603" width="6.7109375" style="38" customWidth="1"/>
    <col min="14604" max="14604" width="30.7109375" style="38" customWidth="1"/>
    <col min="14605" max="14608" width="15.7109375" style="38" customWidth="1"/>
    <col min="14609" max="14841" width="11.42578125" style="38"/>
    <col min="14842" max="14842" width="7" style="38" customWidth="1"/>
    <col min="14843" max="14843" width="6.7109375" style="38" customWidth="1"/>
    <col min="14844" max="14844" width="7" style="38" customWidth="1"/>
    <col min="14845" max="14845" width="6.7109375" style="38" customWidth="1"/>
    <col min="14846" max="14846" width="7.7109375" style="38" customWidth="1"/>
    <col min="14847" max="14851" width="6.28515625" style="38" customWidth="1"/>
    <col min="14852" max="14852" width="10.7109375" style="38" customWidth="1"/>
    <col min="14853" max="14853" width="7" style="38" customWidth="1"/>
    <col min="14854" max="14854" width="8.28515625" style="38" customWidth="1"/>
    <col min="14855" max="14855" width="10" style="38" customWidth="1"/>
    <col min="14856" max="14856" width="11.42578125" style="38" customWidth="1"/>
    <col min="14857" max="14858" width="11.42578125" style="38"/>
    <col min="14859" max="14859" width="6.7109375" style="38" customWidth="1"/>
    <col min="14860" max="14860" width="30.7109375" style="38" customWidth="1"/>
    <col min="14861" max="14864" width="15.7109375" style="38" customWidth="1"/>
    <col min="14865" max="15097" width="11.42578125" style="38"/>
    <col min="15098" max="15098" width="7" style="38" customWidth="1"/>
    <col min="15099" max="15099" width="6.7109375" style="38" customWidth="1"/>
    <col min="15100" max="15100" width="7" style="38" customWidth="1"/>
    <col min="15101" max="15101" width="6.7109375" style="38" customWidth="1"/>
    <col min="15102" max="15102" width="7.7109375" style="38" customWidth="1"/>
    <col min="15103" max="15107" width="6.28515625" style="38" customWidth="1"/>
    <col min="15108" max="15108" width="10.7109375" style="38" customWidth="1"/>
    <col min="15109" max="15109" width="7" style="38" customWidth="1"/>
    <col min="15110" max="15110" width="8.28515625" style="38" customWidth="1"/>
    <col min="15111" max="15111" width="10" style="38" customWidth="1"/>
    <col min="15112" max="15112" width="11.42578125" style="38" customWidth="1"/>
    <col min="15113" max="15114" width="11.42578125" style="38"/>
    <col min="15115" max="15115" width="6.7109375" style="38" customWidth="1"/>
    <col min="15116" max="15116" width="30.7109375" style="38" customWidth="1"/>
    <col min="15117" max="15120" width="15.7109375" style="38" customWidth="1"/>
    <col min="15121" max="15353" width="11.42578125" style="38"/>
    <col min="15354" max="15354" width="7" style="38" customWidth="1"/>
    <col min="15355" max="15355" width="6.7109375" style="38" customWidth="1"/>
    <col min="15356" max="15356" width="7" style="38" customWidth="1"/>
    <col min="15357" max="15357" width="6.7109375" style="38" customWidth="1"/>
    <col min="15358" max="15358" width="7.7109375" style="38" customWidth="1"/>
    <col min="15359" max="15363" width="6.28515625" style="38" customWidth="1"/>
    <col min="15364" max="15364" width="10.7109375" style="38" customWidth="1"/>
    <col min="15365" max="15365" width="7" style="38" customWidth="1"/>
    <col min="15366" max="15366" width="8.28515625" style="38" customWidth="1"/>
    <col min="15367" max="15367" width="10" style="38" customWidth="1"/>
    <col min="15368" max="15368" width="11.42578125" style="38" customWidth="1"/>
    <col min="15369" max="15370" width="11.42578125" style="38"/>
    <col min="15371" max="15371" width="6.7109375" style="38" customWidth="1"/>
    <col min="15372" max="15372" width="30.7109375" style="38" customWidth="1"/>
    <col min="15373" max="15376" width="15.7109375" style="38" customWidth="1"/>
    <col min="15377" max="15609" width="11.42578125" style="38"/>
    <col min="15610" max="15610" width="7" style="38" customWidth="1"/>
    <col min="15611" max="15611" width="6.7109375" style="38" customWidth="1"/>
    <col min="15612" max="15612" width="7" style="38" customWidth="1"/>
    <col min="15613" max="15613" width="6.7109375" style="38" customWidth="1"/>
    <col min="15614" max="15614" width="7.7109375" style="38" customWidth="1"/>
    <col min="15615" max="15619" width="6.28515625" style="38" customWidth="1"/>
    <col min="15620" max="15620" width="10.7109375" style="38" customWidth="1"/>
    <col min="15621" max="15621" width="7" style="38" customWidth="1"/>
    <col min="15622" max="15622" width="8.28515625" style="38" customWidth="1"/>
    <col min="15623" max="15623" width="10" style="38" customWidth="1"/>
    <col min="15624" max="15624" width="11.42578125" style="38" customWidth="1"/>
    <col min="15625" max="15626" width="11.42578125" style="38"/>
    <col min="15627" max="15627" width="6.7109375" style="38" customWidth="1"/>
    <col min="15628" max="15628" width="30.7109375" style="38" customWidth="1"/>
    <col min="15629" max="15632" width="15.7109375" style="38" customWidth="1"/>
    <col min="15633" max="15865" width="11.42578125" style="38"/>
    <col min="15866" max="15866" width="7" style="38" customWidth="1"/>
    <col min="15867" max="15867" width="6.7109375" style="38" customWidth="1"/>
    <col min="15868" max="15868" width="7" style="38" customWidth="1"/>
    <col min="15869" max="15869" width="6.7109375" style="38" customWidth="1"/>
    <col min="15870" max="15870" width="7.7109375" style="38" customWidth="1"/>
    <col min="15871" max="15875" width="6.28515625" style="38" customWidth="1"/>
    <col min="15876" max="15876" width="10.7109375" style="38" customWidth="1"/>
    <col min="15877" max="15877" width="7" style="38" customWidth="1"/>
    <col min="15878" max="15878" width="8.28515625" style="38" customWidth="1"/>
    <col min="15879" max="15879" width="10" style="38" customWidth="1"/>
    <col min="15880" max="15880" width="11.42578125" style="38" customWidth="1"/>
    <col min="15881" max="15882" width="11.42578125" style="38"/>
    <col min="15883" max="15883" width="6.7109375" style="38" customWidth="1"/>
    <col min="15884" max="15884" width="30.7109375" style="38" customWidth="1"/>
    <col min="15885" max="15888" width="15.7109375" style="38" customWidth="1"/>
    <col min="15889" max="16121" width="11.42578125" style="38"/>
    <col min="16122" max="16122" width="7" style="38" customWidth="1"/>
    <col min="16123" max="16123" width="6.7109375" style="38" customWidth="1"/>
    <col min="16124" max="16124" width="7" style="38" customWidth="1"/>
    <col min="16125" max="16125" width="6.7109375" style="38" customWidth="1"/>
    <col min="16126" max="16126" width="7.7109375" style="38" customWidth="1"/>
    <col min="16127" max="16131" width="6.28515625" style="38" customWidth="1"/>
    <col min="16132" max="16132" width="10.7109375" style="38" customWidth="1"/>
    <col min="16133" max="16133" width="7" style="38" customWidth="1"/>
    <col min="16134" max="16134" width="8.28515625" style="38" customWidth="1"/>
    <col min="16135" max="16135" width="10" style="38" customWidth="1"/>
    <col min="16136" max="16136" width="11.42578125" style="38" customWidth="1"/>
    <col min="16137" max="16138" width="11.42578125" style="38"/>
    <col min="16139" max="16139" width="6.7109375" style="38" customWidth="1"/>
    <col min="16140" max="16140" width="30.7109375" style="38" customWidth="1"/>
    <col min="16141" max="16144" width="15.7109375" style="38" customWidth="1"/>
    <col min="16145" max="16384" width="11.42578125" style="38"/>
  </cols>
  <sheetData>
    <row r="1" spans="1:16" ht="1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85">
        <v>4.1666666666666664E-2</v>
      </c>
    </row>
    <row r="2" spans="1:16" ht="15" customHeight="1">
      <c r="A2" s="86" t="s">
        <v>13</v>
      </c>
      <c r="B2" s="86"/>
      <c r="C2" s="86"/>
      <c r="D2" s="87" t="str">
        <f>[1]Inscription!D1</f>
        <v>ROUTE LIMOUSINE</v>
      </c>
      <c r="E2" s="87"/>
      <c r="F2" s="87"/>
      <c r="G2" s="87"/>
      <c r="H2" s="87"/>
      <c r="I2" s="87"/>
      <c r="J2" s="87"/>
      <c r="K2" s="88" t="str">
        <f>IF([1]Inscription!$D$4&gt;0,"DATE :  "&amp;TEXT([1]Inscription!D$4,"jj mmmm aaaa"),"")</f>
        <v>DATE :  14 mai 2015</v>
      </c>
      <c r="L2" s="88"/>
      <c r="M2" s="88"/>
      <c r="N2" s="88"/>
      <c r="O2" s="84"/>
      <c r="P2" s="84"/>
    </row>
    <row r="3" spans="1:16" ht="15" customHeight="1">
      <c r="A3" s="86" t="s">
        <v>12</v>
      </c>
      <c r="B3" s="86"/>
      <c r="C3" s="86"/>
      <c r="D3" s="89" t="str">
        <f>[1]Inscription!D3</f>
        <v>Cyclo Racing Club Limousin</v>
      </c>
      <c r="E3" s="89"/>
      <c r="F3" s="89"/>
      <c r="G3" s="89"/>
      <c r="H3" s="89"/>
      <c r="I3" s="89"/>
      <c r="J3" s="89"/>
      <c r="K3" s="90"/>
      <c r="L3" s="90"/>
      <c r="M3" s="90"/>
      <c r="N3" s="90"/>
      <c r="O3" s="84"/>
      <c r="P3" s="84"/>
    </row>
    <row r="4" spans="1:16" ht="15" customHeight="1">
      <c r="A4" s="86" t="s">
        <v>11</v>
      </c>
      <c r="B4" s="86"/>
      <c r="C4" s="86"/>
      <c r="D4" s="91" t="str">
        <f>[1]Inscription!D5</f>
        <v>1ères, 2èmes, 3èmes Catégories + juniors + PCO</v>
      </c>
      <c r="E4" s="91"/>
      <c r="F4" s="91"/>
      <c r="G4" s="91"/>
      <c r="H4" s="91"/>
      <c r="I4" s="91"/>
      <c r="J4" s="91"/>
      <c r="K4" s="92"/>
      <c r="L4" s="92"/>
      <c r="M4" s="92"/>
      <c r="N4" s="92"/>
      <c r="O4" s="84"/>
      <c r="P4" s="84"/>
    </row>
    <row r="5" spans="1:16" ht="15" customHeight="1">
      <c r="A5" s="86" t="s">
        <v>10</v>
      </c>
      <c r="B5" s="86"/>
      <c r="C5" s="86"/>
      <c r="D5" s="93" t="str">
        <f>[1]Inscription!D2</f>
        <v>CUSSAC - VAYRES</v>
      </c>
      <c r="E5" s="94"/>
      <c r="F5" s="94"/>
      <c r="G5" s="94"/>
      <c r="H5" s="94"/>
      <c r="I5" s="95" t="s">
        <v>9</v>
      </c>
      <c r="J5" s="95"/>
      <c r="K5" s="95"/>
      <c r="L5" s="96">
        <f>[1]Inscription!G2</f>
        <v>87</v>
      </c>
      <c r="M5" s="97"/>
      <c r="N5" s="97"/>
      <c r="O5" s="84"/>
      <c r="P5" s="84"/>
    </row>
    <row r="6" spans="1:16" ht="15" customHeight="1">
      <c r="A6" s="98" t="s">
        <v>8</v>
      </c>
      <c r="B6" s="98"/>
      <c r="C6" s="99">
        <f>[1]Inscription!D8</f>
        <v>80</v>
      </c>
      <c r="D6" s="99"/>
      <c r="E6" s="99"/>
      <c r="F6" s="95" t="s">
        <v>7</v>
      </c>
      <c r="G6" s="95"/>
      <c r="H6" s="99">
        <f>[1]Inscription!F8</f>
        <v>79</v>
      </c>
      <c r="I6" s="99"/>
      <c r="J6" s="99"/>
      <c r="K6" s="98" t="s">
        <v>6</v>
      </c>
      <c r="L6" s="98"/>
      <c r="M6" s="100">
        <v>55</v>
      </c>
      <c r="N6" s="100"/>
      <c r="O6" s="84"/>
      <c r="P6" s="84"/>
    </row>
    <row r="7" spans="1:16" ht="15" customHeight="1"/>
    <row r="8" spans="1:16" ht="15" customHeight="1"/>
    <row r="9" spans="1:16" ht="15" customHeight="1">
      <c r="A9" s="101" t="s">
        <v>38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6" ht="15" customHeight="1"/>
    <row r="11" spans="1:16" ht="15" customHeight="1"/>
    <row r="12" spans="1:16" ht="15" customHeight="1">
      <c r="E12" s="81" t="s">
        <v>4</v>
      </c>
      <c r="F12" s="79"/>
      <c r="G12" s="102">
        <f>IF(K14&gt;0,3*($K$12/$K$14)*$P$1,"")</f>
        <v>35.447365721905015</v>
      </c>
      <c r="H12" s="103"/>
      <c r="I12" s="81" t="s">
        <v>3</v>
      </c>
      <c r="J12" s="79"/>
      <c r="K12" s="104">
        <f>[1]Inscription!L7</f>
        <v>96</v>
      </c>
    </row>
    <row r="13" spans="1:16" ht="15" customHeight="1">
      <c r="E13" s="104" t="s">
        <v>2</v>
      </c>
      <c r="F13" s="81" t="s">
        <v>1</v>
      </c>
      <c r="G13" s="80"/>
      <c r="H13" s="80"/>
      <c r="I13" s="80"/>
      <c r="J13" s="79"/>
      <c r="K13" s="104" t="s">
        <v>0</v>
      </c>
    </row>
    <row r="14" spans="1:16" ht="15" customHeight="1">
      <c r="E14" s="105">
        <v>1</v>
      </c>
      <c r="F14" s="106" t="s">
        <v>25</v>
      </c>
      <c r="G14" s="107"/>
      <c r="H14" s="107"/>
      <c r="I14" s="107"/>
      <c r="J14" s="108"/>
      <c r="K14" s="109">
        <v>0.33853009259259265</v>
      </c>
    </row>
    <row r="15" spans="1:16" ht="15" customHeight="1">
      <c r="E15" s="105">
        <v>2</v>
      </c>
      <c r="F15" s="106" t="s">
        <v>23</v>
      </c>
      <c r="G15" s="107"/>
      <c r="H15" s="107"/>
      <c r="I15" s="107"/>
      <c r="J15" s="108"/>
      <c r="K15" s="109">
        <v>0.33908564814814812</v>
      </c>
    </row>
    <row r="16" spans="1:16" ht="15" customHeight="1">
      <c r="E16" s="105">
        <v>3</v>
      </c>
      <c r="F16" s="106" t="s">
        <v>24</v>
      </c>
      <c r="G16" s="107"/>
      <c r="H16" s="107"/>
      <c r="I16" s="107"/>
      <c r="J16" s="108"/>
      <c r="K16" s="109">
        <v>0.33915509259259258</v>
      </c>
    </row>
    <row r="17" spans="5:11" ht="15" customHeight="1">
      <c r="E17" s="105">
        <v>4</v>
      </c>
      <c r="F17" s="106" t="s">
        <v>22</v>
      </c>
      <c r="G17" s="107"/>
      <c r="H17" s="107"/>
      <c r="I17" s="107"/>
      <c r="J17" s="108"/>
      <c r="K17" s="109">
        <v>0.34803240740740743</v>
      </c>
    </row>
    <row r="18" spans="5:11" ht="15" customHeight="1">
      <c r="E18" s="105">
        <v>5</v>
      </c>
      <c r="F18" s="106" t="s">
        <v>21</v>
      </c>
      <c r="G18" s="107"/>
      <c r="H18" s="107"/>
      <c r="I18" s="107"/>
      <c r="J18" s="108"/>
      <c r="K18" s="109">
        <v>0.34887731481481482</v>
      </c>
    </row>
    <row r="19" spans="5:11" ht="15" customHeight="1">
      <c r="E19" s="105">
        <v>7</v>
      </c>
      <c r="F19" s="106" t="s">
        <v>19</v>
      </c>
      <c r="G19" s="107"/>
      <c r="H19" s="107"/>
      <c r="I19" s="107"/>
      <c r="J19" s="108"/>
      <c r="K19" s="109">
        <v>0.3502662037037037</v>
      </c>
    </row>
    <row r="20" spans="5:11" ht="15" customHeight="1">
      <c r="E20" s="105">
        <v>6</v>
      </c>
      <c r="F20" s="106" t="s">
        <v>20</v>
      </c>
      <c r="G20" s="107"/>
      <c r="H20" s="107"/>
      <c r="I20" s="107"/>
      <c r="J20" s="108"/>
      <c r="K20" s="109">
        <v>0.35390046296296296</v>
      </c>
    </row>
    <row r="21" spans="5:11" ht="15" customHeight="1">
      <c r="E21" s="105">
        <v>8</v>
      </c>
      <c r="F21" s="106" t="s">
        <v>18</v>
      </c>
      <c r="G21" s="107"/>
      <c r="H21" s="107"/>
      <c r="I21" s="107"/>
      <c r="J21" s="108"/>
      <c r="K21" s="109">
        <v>0.35917824074074073</v>
      </c>
    </row>
    <row r="22" spans="5:11" ht="15" customHeight="1">
      <c r="E22" s="105">
        <v>9</v>
      </c>
      <c r="F22" s="106" t="s">
        <v>14</v>
      </c>
      <c r="G22" s="107"/>
      <c r="H22" s="107"/>
      <c r="I22" s="107"/>
      <c r="J22" s="108"/>
      <c r="K22" s="109">
        <v>0.37412037037037038</v>
      </c>
    </row>
    <row r="23" spans="5:11" ht="15" customHeight="1">
      <c r="E23" s="105">
        <v>10</v>
      </c>
      <c r="F23" s="106" t="s">
        <v>17</v>
      </c>
      <c r="G23" s="107"/>
      <c r="H23" s="107"/>
      <c r="I23" s="107"/>
      <c r="J23" s="108"/>
      <c r="K23" s="109">
        <v>0.37415509259259255</v>
      </c>
    </row>
    <row r="24" spans="5:11" ht="15" customHeight="1">
      <c r="E24" s="105">
        <v>11</v>
      </c>
      <c r="F24" s="106" t="s">
        <v>16</v>
      </c>
      <c r="G24" s="107"/>
      <c r="H24" s="107"/>
      <c r="I24" s="107"/>
      <c r="J24" s="108"/>
      <c r="K24" s="109">
        <v>0.39532407407407405</v>
      </c>
    </row>
  </sheetData>
  <sheetProtection selectLockedCells="1" selectUnlockedCells="1"/>
  <mergeCells count="32">
    <mergeCell ref="F20:J20"/>
    <mergeCell ref="F21:J21"/>
    <mergeCell ref="F22:J22"/>
    <mergeCell ref="F23:J23"/>
    <mergeCell ref="F24:J24"/>
    <mergeCell ref="F14:J14"/>
    <mergeCell ref="F15:J15"/>
    <mergeCell ref="F16:J16"/>
    <mergeCell ref="F17:J17"/>
    <mergeCell ref="F18:J18"/>
    <mergeCell ref="F19:J19"/>
    <mergeCell ref="M6:N6"/>
    <mergeCell ref="A9:N9"/>
    <mergeCell ref="E12:F12"/>
    <mergeCell ref="G12:H12"/>
    <mergeCell ref="I12:J12"/>
    <mergeCell ref="F13:J13"/>
    <mergeCell ref="A4:C4"/>
    <mergeCell ref="A5:C5"/>
    <mergeCell ref="D5:H5"/>
    <mergeCell ref="I5:K5"/>
    <mergeCell ref="A6:B6"/>
    <mergeCell ref="C6:E6"/>
    <mergeCell ref="F6:G6"/>
    <mergeCell ref="H6:J6"/>
    <mergeCell ref="K6:L6"/>
    <mergeCell ref="A2:C2"/>
    <mergeCell ref="D2:J2"/>
    <mergeCell ref="K2:N2"/>
    <mergeCell ref="A3:C3"/>
    <mergeCell ref="D3:J3"/>
    <mergeCell ref="K3:N3"/>
  </mergeCells>
  <printOptions horizontalCentered="1" gridLinesSet="0"/>
  <pageMargins left="0" right="0" top="0" bottom="0" header="0" footer="0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CLASSEMENT CLM</vt:lpstr>
      <vt:lpstr>LIGNE</vt:lpstr>
      <vt:lpstr>CLASSEMENT GENERAL FINAL</vt:lpstr>
      <vt:lpstr>'CLASSEMENT CLM'!Zone_d_impression</vt:lpstr>
      <vt:lpstr>'CLASSEMENT GENERAL FINAL'!Zone_d_impression</vt:lpstr>
      <vt:lpstr>LIGNE!Zone_d_impression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cp:lastPrinted>2015-05-14T18:07:12Z</cp:lastPrinted>
  <dcterms:created xsi:type="dcterms:W3CDTF">2015-05-14T18:03:30Z</dcterms:created>
  <dcterms:modified xsi:type="dcterms:W3CDTF">2015-05-14T18:14:10Z</dcterms:modified>
</cp:coreProperties>
</file>